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Разом інші" sheetId="1" r:id="rId1"/>
  </sheets>
  <externalReferences>
    <externalReference r:id="rId4"/>
  </externalReferences>
  <definedNames>
    <definedName name="_xlnm.Print_Area" localSheetId="0">'Разом інші'!$A$1:$J$51</definedName>
  </definedNames>
  <calcPr fullCalcOnLoad="1" refMode="R1C1"/>
</workbook>
</file>

<file path=xl/sharedStrings.xml><?xml version="1.0" encoding="utf-8"?>
<sst xmlns="http://schemas.openxmlformats.org/spreadsheetml/2006/main" count="58" uniqueCount="55">
  <si>
    <t>тис. грн</t>
  </si>
  <si>
    <t>КЕКВ</t>
  </si>
  <si>
    <t>Найменування видатків</t>
  </si>
  <si>
    <t>Уточнений план на 2021 рік (станом на 01.10.2021)</t>
  </si>
  <si>
    <t>Очікуваний план на 2020 рік  із урахуванням перерозподілу для забезпечення заробітної плати</t>
  </si>
  <si>
    <t>Розподіл орієнтовного обсягу освітньої субвенції на 2020 рік</t>
  </si>
  <si>
    <t xml:space="preserve">Додаткова потреба  на 2022 рік </t>
  </si>
  <si>
    <t xml:space="preserve">Відхилення розподілу на 2022 рік від уточненого плану 2021 року </t>
  </si>
  <si>
    <t>Примітки</t>
  </si>
  <si>
    <t xml:space="preserve"> +/-</t>
  </si>
  <si>
    <t>%</t>
  </si>
  <si>
    <t>Оплата праці</t>
  </si>
  <si>
    <t>в тому числі педпрацівники та прирівнені до них (для управління освіти і науки ОДА)</t>
  </si>
  <si>
    <t>Нарахування на заробітну плату</t>
  </si>
  <si>
    <t>Використання товарів і послуг</t>
  </si>
  <si>
    <t>Медикаменти та перев'язувальні матеріали</t>
  </si>
  <si>
    <t>Продукти харчування</t>
  </si>
  <si>
    <t>Видатки на відрядження</t>
  </si>
  <si>
    <t>Оплата комунальних послуг і енергоносіїв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</si>
  <si>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</si>
  <si>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</si>
  <si>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</si>
  <si>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</si>
  <si>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енергоносіїв</t>
  </si>
  <si>
    <t>Окремі заходи по реалізації державних (регіональних) програм, не віднесені до заходів розвитку</t>
  </si>
  <si>
    <t>Субсидії та поточні трансферти підприємствам (установам, організаціям)</t>
  </si>
  <si>
    <t>Соціальне забезпечення</t>
  </si>
  <si>
    <t>Виплата пенсій і допомог</t>
  </si>
  <si>
    <t>Стипендії</t>
  </si>
  <si>
    <t>Інші виплати населенню</t>
  </si>
  <si>
    <t>Інші видатки</t>
  </si>
  <si>
    <t>х</t>
  </si>
  <si>
    <t>Всього видатків загального фонду бюджету</t>
  </si>
  <si>
    <t xml:space="preserve">Капітальні видатки (бюджет розвитку - кошти передані із загального до спеціального фонду) </t>
  </si>
  <si>
    <t>Придбання обладанння і предметів довгострокового користування</t>
  </si>
  <si>
    <t>Капітальний ремонт</t>
  </si>
  <si>
    <t>Реконструкція та реставрація</t>
  </si>
  <si>
    <t>Капітальні трансферти підприємствам (установам, організаціям)</t>
  </si>
  <si>
    <t xml:space="preserve">Всього видатків бюджету розвитку (кошти передані із загального до спеціального фонду) </t>
  </si>
  <si>
    <t>Разом</t>
  </si>
  <si>
    <t>Співфінансування до Субвенції на боротьбу з COVID</t>
  </si>
  <si>
    <t xml:space="preserve"> Субвенція на боротьбу з COVID</t>
  </si>
  <si>
    <t>залишок коштів освітньої субвенції на придбання автобусів та STEM -лабораторій</t>
  </si>
  <si>
    <t>Співфінансування на придбання шкільних автобусів</t>
  </si>
  <si>
    <t>РАЗОМ</t>
  </si>
  <si>
    <t>***** НАДАТИ РОЗШИФРОВКУ ЗГІДНО З ДОДАТКОМ</t>
  </si>
  <si>
    <t>на утримання установ та закладів, підпорядкованих Управлінню освіти і науки облдержадміністрації</t>
  </si>
  <si>
    <t xml:space="preserve">Предмети, матеріали, обладнання та інвентар </t>
  </si>
  <si>
    <t xml:space="preserve">Оплата послуг (крім комунальних) </t>
  </si>
  <si>
    <t>Додаток 5</t>
  </si>
  <si>
    <t xml:space="preserve"> інші працівники (для управління освіти і науки ОДА)</t>
  </si>
  <si>
    <t>Разом за КПКВ 0611070+ 0611120+ 0611141+0611142+ 0615031</t>
  </si>
  <si>
    <t>спорт</t>
  </si>
  <si>
    <t>Проєкт бюджетного запиту на 2024 рік</t>
  </si>
  <si>
    <t xml:space="preserve">Розподіл граничного обсягу видатків на 2024 рік 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</si>
</sst>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#,##0.0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0.0%"/>
    <numFmt numFmtId="204" formatCode="_-* #,##0.0\ _г_р_н_._-;\-* #,##0.0\ _г_р_н_._-;_-* &quot;-&quot;??\ _г_р_н_._-;_-@_-"/>
    <numFmt numFmtId="205" formatCode="0.00000000"/>
    <numFmt numFmtId="206" formatCode="_-* #,##0.0_₴_-;\-* #,##0.0_₴_-;_-* &quot;-&quot;?_₴_-;_-@_-"/>
    <numFmt numFmtId="207" formatCode="_-* #,##0_₴_-;\-* #,##0_₴_-;_-* &quot;-&quot;?_₴_-;_-@_-"/>
    <numFmt numFmtId="208" formatCode="_-* #,##0_р_._-;\-* #,##0_р_._-;_-* &quot;-&quot;??_р_._-;_-@_-"/>
    <numFmt numFmtId="209" formatCode="_-* #,##0.0_р_._-;\-* #,##0.0_р_._-;_-* &quot;-&quot;_р_._-;_-@_-"/>
    <numFmt numFmtId="210" formatCode="_-* #,##0.0_₴_-;\-* #,##0.0_₴_-;_-* &quot;-&quot;_₴_-;_-@_-"/>
    <numFmt numFmtId="211" formatCode="_-* #,##0.000_₴_-;\-* #,##0.000_₴_-;_-* &quot;-&quot;_₴_-;_-@_-"/>
    <numFmt numFmtId="212" formatCode="_-* #,##0.0_р_._-;\-* #,##0.0_р_._-;_-* &quot;-&quot;?_р_._-;_-@_-"/>
    <numFmt numFmtId="213" formatCode="_-* #,##0.00_₴_-;\-* #,##0.00_₴_-;_-* &quot;-&quot;_₴_-;_-@_-"/>
    <numFmt numFmtId="214" formatCode="_-* #,##0.000_р_._-;\-* #,##0.000_р_._-;_-* &quot;-&quot;???_р_._-;_-@_-"/>
    <numFmt numFmtId="215" formatCode="_-* #,##0.00_р_._-;\-* #,##0.00_р_._-;_-* &quot;-&quot;?_р_._-;_-@_-"/>
    <numFmt numFmtId="216" formatCode="_-* #,##0.000_р_._-;\-* #,##0.000_р_._-;_-* &quot;-&quot;?_р_._-;_-@_-"/>
    <numFmt numFmtId="217" formatCode="_-* #,##0.0000_р_._-;\-* #,##0.0000_р_._-;_-* &quot;-&quot;?_р_._-;_-@_-"/>
    <numFmt numFmtId="218" formatCode="_-* #,##0.0\ _г_р_н_._-;\-* #,##0.0\ _г_р_н_._-;_-* &quot;-&quot;\ _г_р_н_._-;_-@_-"/>
    <numFmt numFmtId="219" formatCode="#,##0.0_ ;[Red]\-#,##0.0\ "/>
    <numFmt numFmtId="220" formatCode="_-* #,##0_р_._-;\-* #,##0_р_._-;_-* &quot;-&quot;?_р_._-;_-@_-"/>
    <numFmt numFmtId="221" formatCode="[$-FC19]d\ mmmm\ yyyy\ &quot;г.&quot;"/>
    <numFmt numFmtId="222" formatCode="#,##0.000"/>
    <numFmt numFmtId="223" formatCode="#,##0.0_ ;\-#,##0.0\ "/>
  </numFmts>
  <fonts count="33">
    <font>
      <sz val="10"/>
      <name val="Times New Roman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0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u val="singleAccounting"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wrapText="1"/>
    </xf>
    <xf numFmtId="0" fontId="19" fillId="0" borderId="0" xfId="0" applyFont="1" applyAlignment="1">
      <alignment horizontal="center" wrapText="1"/>
    </xf>
    <xf numFmtId="0" fontId="21" fillId="0" borderId="0" xfId="0" applyFont="1" applyAlignment="1">
      <alignment horizontal="left" wrapText="1"/>
    </xf>
    <xf numFmtId="0" fontId="22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219" fontId="18" fillId="0" borderId="12" xfId="0" applyNumberFormat="1" applyFont="1" applyFill="1" applyBorder="1" applyAlignment="1">
      <alignment horizontal="center" vertical="center" wrapText="1"/>
    </xf>
    <xf numFmtId="219" fontId="25" fillId="0" borderId="12" xfId="0" applyNumberFormat="1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wrapText="1"/>
    </xf>
    <xf numFmtId="0" fontId="24" fillId="0" borderId="0" xfId="0" applyFont="1" applyAlignment="1">
      <alignment wrapText="1"/>
    </xf>
    <xf numFmtId="0" fontId="22" fillId="0" borderId="12" xfId="0" applyFont="1" applyBorder="1" applyAlignment="1">
      <alignment wrapText="1"/>
    </xf>
    <xf numFmtId="203" fontId="22" fillId="0" borderId="12" xfId="0" applyNumberFormat="1" applyFont="1" applyBorder="1" applyAlignment="1">
      <alignment wrapText="1"/>
    </xf>
    <xf numFmtId="0" fontId="27" fillId="0" borderId="12" xfId="0" applyFont="1" applyBorder="1" applyAlignment="1">
      <alignment wrapText="1"/>
    </xf>
    <xf numFmtId="0" fontId="0" fillId="0" borderId="0" xfId="0" applyFont="1" applyAlignment="1">
      <alignment wrapText="1"/>
    </xf>
    <xf numFmtId="0" fontId="27" fillId="0" borderId="12" xfId="0" applyFont="1" applyBorder="1" applyAlignment="1">
      <alignment horizontal="justify" wrapText="1"/>
    </xf>
    <xf numFmtId="2" fontId="21" fillId="6" borderId="12" xfId="0" applyNumberFormat="1" applyFont="1" applyFill="1" applyBorder="1" applyAlignment="1">
      <alignment horizontal="left" vertical="center" wrapText="1"/>
    </xf>
    <xf numFmtId="219" fontId="18" fillId="6" borderId="12" xfId="0" applyNumberFormat="1" applyFont="1" applyFill="1" applyBorder="1" applyAlignment="1">
      <alignment horizontal="center" vertical="center" wrapText="1"/>
    </xf>
    <xf numFmtId="219" fontId="25" fillId="6" borderId="12" xfId="0" applyNumberFormat="1" applyFont="1" applyFill="1" applyBorder="1" applyAlignment="1">
      <alignment horizontal="center" vertical="center" wrapText="1"/>
    </xf>
    <xf numFmtId="0" fontId="22" fillId="6" borderId="12" xfId="0" applyFont="1" applyFill="1" applyBorder="1" applyAlignment="1">
      <alignment wrapText="1"/>
    </xf>
    <xf numFmtId="0" fontId="23" fillId="6" borderId="12" xfId="0" applyFont="1" applyFill="1" applyBorder="1" applyAlignment="1">
      <alignment wrapText="1"/>
    </xf>
    <xf numFmtId="0" fontId="21" fillId="0" borderId="0" xfId="0" applyFont="1" applyAlignment="1">
      <alignment wrapText="1"/>
    </xf>
    <xf numFmtId="0" fontId="0" fillId="0" borderId="0" xfId="0" applyBorder="1" applyAlignment="1">
      <alignment horizontal="center" vertical="center" wrapText="1"/>
    </xf>
    <xf numFmtId="188" fontId="0" fillId="0" borderId="0" xfId="0" applyNumberFormat="1" applyBorder="1" applyAlignment="1">
      <alignment horizontal="center" vertical="center" wrapText="1"/>
    </xf>
    <xf numFmtId="0" fontId="28" fillId="0" borderId="12" xfId="0" applyFont="1" applyBorder="1" applyAlignment="1">
      <alignment wrapText="1"/>
    </xf>
    <xf numFmtId="212" fontId="29" fillId="0" borderId="12" xfId="0" applyNumberFormat="1" applyFont="1" applyBorder="1" applyAlignment="1">
      <alignment wrapText="1"/>
    </xf>
    <xf numFmtId="0" fontId="30" fillId="0" borderId="12" xfId="0" applyFont="1" applyBorder="1" applyAlignment="1">
      <alignment wrapText="1"/>
    </xf>
    <xf numFmtId="188" fontId="31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right" wrapText="1"/>
    </xf>
    <xf numFmtId="0" fontId="26" fillId="0" borderId="12" xfId="0" applyFont="1" applyBorder="1" applyAlignment="1">
      <alignment wrapText="1"/>
    </xf>
    <xf numFmtId="188" fontId="18" fillId="4" borderId="12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wrapText="1"/>
    </xf>
    <xf numFmtId="188" fontId="0" fillId="0" borderId="0" xfId="0" applyNumberFormat="1" applyAlignment="1">
      <alignment wrapText="1"/>
    </xf>
    <xf numFmtId="0" fontId="27" fillId="0" borderId="0" xfId="0" applyFont="1" applyFill="1" applyBorder="1" applyAlignment="1">
      <alignment vertical="center" wrapText="1"/>
    </xf>
    <xf numFmtId="219" fontId="26" fillId="0" borderId="0" xfId="0" applyNumberFormat="1" applyFont="1" applyAlignment="1">
      <alignment wrapText="1"/>
    </xf>
    <xf numFmtId="212" fontId="0" fillId="0" borderId="0" xfId="0" applyNumberFormat="1" applyAlignment="1">
      <alignment wrapText="1"/>
    </xf>
    <xf numFmtId="0" fontId="19" fillId="0" borderId="0" xfId="0" applyFont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2" fontId="21" fillId="0" borderId="12" xfId="0" applyNumberFormat="1" applyFont="1" applyBorder="1" applyAlignment="1">
      <alignment horizontal="left" vertical="center" wrapText="1"/>
    </xf>
    <xf numFmtId="0" fontId="27" fillId="0" borderId="12" xfId="0" applyFont="1" applyBorder="1" applyAlignment="1">
      <alignment horizontal="center" vertical="center" wrapText="1"/>
    </xf>
    <xf numFmtId="2" fontId="27" fillId="0" borderId="12" xfId="0" applyNumberFormat="1" applyFont="1" applyBorder="1" applyAlignment="1">
      <alignment horizontal="left" vertical="center" wrapText="1"/>
    </xf>
    <xf numFmtId="0" fontId="27" fillId="6" borderId="12" xfId="0" applyFont="1" applyFill="1" applyBorder="1" applyAlignment="1">
      <alignment horizontal="center" vertical="center" wrapText="1"/>
    </xf>
    <xf numFmtId="188" fontId="27" fillId="0" borderId="0" xfId="0" applyNumberFormat="1" applyFont="1" applyAlignment="1">
      <alignment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43" fontId="23" fillId="0" borderId="0" xfId="0" applyNumberFormat="1" applyFont="1" applyAlignment="1">
      <alignment horizontal="center" wrapText="1"/>
    </xf>
    <xf numFmtId="43" fontId="22" fillId="0" borderId="0" xfId="0" applyNumberFormat="1" applyFont="1" applyAlignment="1">
      <alignment horizontal="center" wrapText="1"/>
    </xf>
    <xf numFmtId="43" fontId="32" fillId="0" borderId="0" xfId="0" applyNumberFormat="1" applyFont="1" applyAlignment="1">
      <alignment horizontal="center" wrapText="1"/>
    </xf>
    <xf numFmtId="219" fontId="18" fillId="24" borderId="12" xfId="0" applyNumberFormat="1" applyFont="1" applyFill="1" applyBorder="1" applyAlignment="1">
      <alignment horizontal="center" vertical="center" wrapText="1"/>
    </xf>
    <xf numFmtId="188" fontId="29" fillId="0" borderId="0" xfId="0" applyNumberFormat="1" applyFont="1" applyAlignment="1">
      <alignment wrapText="1"/>
    </xf>
    <xf numFmtId="0" fontId="24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0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21" fillId="6" borderId="12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i&#1074;&#1090;&#1086;&#1088;&#1072;&#1094;&#1100;&#1082;&#1072;\Downloads\&#1044;&#1086;&#1076;&#1072;&#1090;&#1086;&#1082;%205%20&#1059;&#1054;&#1053;%20&#1089;&#1087;&#1086;&#1088;&#1090;%20&#1110;&#1085;&#1096;&#1110;%20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зрах харчування та путівок"/>
      <sheetName val="Разом інші"/>
      <sheetName val="1070 "/>
      <sheetName val="1120"/>
      <sheetName val="1140"/>
      <sheetName val="1141_ЦентрМТІ"/>
      <sheetName val="1142_ЦентрМТІ (ЗАХОДИ)"/>
      <sheetName val="5031"/>
    </sheetNames>
    <sheetDataSet>
      <sheetData sheetId="2">
        <row r="6">
          <cell r="C6">
            <v>5600</v>
          </cell>
        </row>
        <row r="10">
          <cell r="C10">
            <v>29273.6</v>
          </cell>
          <cell r="F10">
            <v>29273.6</v>
          </cell>
          <cell r="G10">
            <v>0</v>
          </cell>
          <cell r="H10">
            <v>33034.9</v>
          </cell>
        </row>
        <row r="11">
          <cell r="F11">
            <v>0</v>
          </cell>
        </row>
        <row r="12">
          <cell r="C12">
            <v>29273.6</v>
          </cell>
          <cell r="F12">
            <v>29273.6</v>
          </cell>
          <cell r="H12">
            <v>33034.9</v>
          </cell>
        </row>
        <row r="13">
          <cell r="C13">
            <v>6440.2</v>
          </cell>
          <cell r="F13">
            <v>6440.2</v>
          </cell>
          <cell r="G13">
            <v>0</v>
          </cell>
          <cell r="H13">
            <v>7267.678000000001</v>
          </cell>
        </row>
        <row r="14">
          <cell r="F14">
            <v>0</v>
          </cell>
        </row>
        <row r="15">
          <cell r="C15">
            <v>6440.2</v>
          </cell>
          <cell r="F15">
            <v>6440.2</v>
          </cell>
          <cell r="H15">
            <v>7267.678000000001</v>
          </cell>
        </row>
        <row r="16">
          <cell r="C16">
            <v>6135.200000000001</v>
          </cell>
          <cell r="F16">
            <v>6633.936</v>
          </cell>
          <cell r="G16">
            <v>0</v>
          </cell>
          <cell r="H16">
            <v>11120.788639999999</v>
          </cell>
        </row>
        <row r="17">
          <cell r="C17">
            <v>1644.9</v>
          </cell>
          <cell r="F17">
            <v>1495</v>
          </cell>
          <cell r="H17">
            <v>2492.2</v>
          </cell>
        </row>
        <row r="18">
          <cell r="F18">
            <v>0</v>
          </cell>
          <cell r="H18">
            <v>12.7</v>
          </cell>
        </row>
        <row r="19">
          <cell r="F19">
            <v>0</v>
          </cell>
          <cell r="H19">
            <v>667.2</v>
          </cell>
        </row>
        <row r="20">
          <cell r="C20">
            <v>1281.9</v>
          </cell>
          <cell r="F20">
            <v>1190.7</v>
          </cell>
          <cell r="H20">
            <v>2255.7</v>
          </cell>
        </row>
        <row r="21">
          <cell r="C21">
            <v>103.8</v>
          </cell>
          <cell r="F21">
            <v>102.72</v>
          </cell>
          <cell r="H21">
            <v>109.08864</v>
          </cell>
        </row>
        <row r="22">
          <cell r="C22">
            <v>3083.2000000000003</v>
          </cell>
          <cell r="F22">
            <v>3824.116</v>
          </cell>
          <cell r="G22">
            <v>0</v>
          </cell>
          <cell r="H22">
            <v>5550.799999999999</v>
          </cell>
        </row>
        <row r="23">
          <cell r="C23">
            <v>1868</v>
          </cell>
          <cell r="F23">
            <v>2669.806</v>
          </cell>
          <cell r="H23">
            <v>3601.7</v>
          </cell>
        </row>
        <row r="24">
          <cell r="C24">
            <v>54.6</v>
          </cell>
          <cell r="F24">
            <v>54.6</v>
          </cell>
          <cell r="H24">
            <v>63.2</v>
          </cell>
        </row>
        <row r="25">
          <cell r="C25">
            <v>707.2</v>
          </cell>
          <cell r="F25">
            <v>669.522</v>
          </cell>
          <cell r="H25">
            <v>1279.4</v>
          </cell>
        </row>
        <row r="26">
          <cell r="C26">
            <v>420</v>
          </cell>
          <cell r="F26">
            <v>396.888</v>
          </cell>
          <cell r="H26">
            <v>550</v>
          </cell>
        </row>
        <row r="27">
          <cell r="C27">
            <v>33.4</v>
          </cell>
          <cell r="F27">
            <v>33.3</v>
          </cell>
          <cell r="H27">
            <v>56.5</v>
          </cell>
        </row>
        <row r="28">
          <cell r="C28">
            <v>21.4</v>
          </cell>
          <cell r="F28">
            <v>21.4</v>
          </cell>
          <cell r="H28">
            <v>33.1</v>
          </cell>
        </row>
        <row r="30">
          <cell r="C30">
            <v>0</v>
          </cell>
          <cell r="F30">
            <v>0</v>
          </cell>
          <cell r="G30">
            <v>0</v>
          </cell>
          <cell r="H30">
            <v>6.4</v>
          </cell>
        </row>
        <row r="32">
          <cell r="F32">
            <v>0</v>
          </cell>
        </row>
        <row r="33">
          <cell r="F33">
            <v>0</v>
          </cell>
          <cell r="H33">
            <v>6.4</v>
          </cell>
        </row>
        <row r="34">
          <cell r="C34">
            <v>23.3</v>
          </cell>
          <cell r="F34">
            <v>23.295</v>
          </cell>
          <cell r="H34">
            <v>24.739290000000004</v>
          </cell>
        </row>
        <row r="35">
          <cell r="C35">
            <v>41872.3</v>
          </cell>
          <cell r="F35">
            <v>42371.030999999995</v>
          </cell>
          <cell r="G35">
            <v>0</v>
          </cell>
          <cell r="H35">
            <v>51454.50593</v>
          </cell>
        </row>
        <row r="36">
          <cell r="C36">
            <v>0</v>
          </cell>
          <cell r="F36">
            <v>0</v>
          </cell>
          <cell r="G36">
            <v>0</v>
          </cell>
          <cell r="H36">
            <v>0</v>
          </cell>
        </row>
        <row r="41">
          <cell r="C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C42">
            <v>41872.3</v>
          </cell>
          <cell r="F42">
            <v>42371.030999999995</v>
          </cell>
          <cell r="G42">
            <v>0</v>
          </cell>
          <cell r="H42">
            <v>51454.50593</v>
          </cell>
        </row>
      </sheetData>
      <sheetData sheetId="3">
        <row r="10">
          <cell r="C10">
            <v>26970.6</v>
          </cell>
          <cell r="F10">
            <v>26970.6</v>
          </cell>
          <cell r="G10">
            <v>0</v>
          </cell>
          <cell r="H10">
            <v>29565.6</v>
          </cell>
        </row>
        <row r="12">
          <cell r="C12">
            <v>26970.6</v>
          </cell>
          <cell r="F12">
            <v>26970.6</v>
          </cell>
          <cell r="H12">
            <v>29565.6</v>
          </cell>
        </row>
        <row r="13">
          <cell r="C13">
            <v>5933.5</v>
          </cell>
          <cell r="F13">
            <v>5933.5</v>
          </cell>
          <cell r="G13">
            <v>0</v>
          </cell>
          <cell r="H13">
            <v>6504.4</v>
          </cell>
        </row>
        <row r="14">
          <cell r="F14">
            <v>0</v>
          </cell>
        </row>
        <row r="15">
          <cell r="C15">
            <v>5933.5</v>
          </cell>
          <cell r="F15">
            <v>5933.5</v>
          </cell>
          <cell r="H15">
            <v>6504.4</v>
          </cell>
        </row>
        <row r="16">
          <cell r="C16">
            <v>3437.8799999999997</v>
          </cell>
          <cell r="F16">
            <v>3242.3608400000003</v>
          </cell>
          <cell r="G16">
            <v>0</v>
          </cell>
          <cell r="H16">
            <v>4102.119</v>
          </cell>
        </row>
        <row r="17">
          <cell r="C17">
            <v>759.76</v>
          </cell>
          <cell r="F17">
            <v>759.76</v>
          </cell>
          <cell r="H17">
            <v>927.705</v>
          </cell>
        </row>
        <row r="18">
          <cell r="F18">
            <v>0</v>
          </cell>
        </row>
        <row r="19">
          <cell r="F19">
            <v>0</v>
          </cell>
        </row>
        <row r="20">
          <cell r="C20">
            <v>785.72</v>
          </cell>
          <cell r="F20">
            <v>785.72</v>
          </cell>
          <cell r="H20">
            <v>1332.359</v>
          </cell>
        </row>
        <row r="21">
          <cell r="C21">
            <v>55</v>
          </cell>
          <cell r="F21">
            <v>55</v>
          </cell>
          <cell r="H21">
            <v>58.5</v>
          </cell>
        </row>
        <row r="22">
          <cell r="C22">
            <v>1835.8999999999996</v>
          </cell>
          <cell r="F22">
            <v>1640.38084</v>
          </cell>
          <cell r="G22">
            <v>0</v>
          </cell>
          <cell r="H22">
            <v>1778.055</v>
          </cell>
        </row>
        <row r="23">
          <cell r="C23">
            <v>880.4</v>
          </cell>
          <cell r="F23">
            <v>770.968</v>
          </cell>
          <cell r="H23">
            <v>832.42</v>
          </cell>
        </row>
        <row r="24">
          <cell r="C24">
            <v>73.3</v>
          </cell>
          <cell r="F24">
            <v>72.96669</v>
          </cell>
          <cell r="H24">
            <v>54.644</v>
          </cell>
        </row>
        <row r="25">
          <cell r="C25">
            <v>227.5</v>
          </cell>
          <cell r="F25">
            <v>221.16066</v>
          </cell>
          <cell r="H25">
            <v>267.566</v>
          </cell>
        </row>
        <row r="26">
          <cell r="C26">
            <v>637.1</v>
          </cell>
          <cell r="F26">
            <v>557.6854900000001</v>
          </cell>
          <cell r="H26">
            <v>605.475</v>
          </cell>
        </row>
        <row r="27">
          <cell r="C27">
            <v>17.6</v>
          </cell>
          <cell r="F27">
            <v>17.6</v>
          </cell>
          <cell r="H27">
            <v>17.95</v>
          </cell>
        </row>
        <row r="28">
          <cell r="C28">
            <v>1.5</v>
          </cell>
          <cell r="F28">
            <v>1.5</v>
          </cell>
          <cell r="H28">
            <v>5.5</v>
          </cell>
        </row>
        <row r="29">
          <cell r="F29">
            <v>0</v>
          </cell>
        </row>
        <row r="30">
          <cell r="C30">
            <v>49.82</v>
          </cell>
          <cell r="F30">
            <v>49.82</v>
          </cell>
          <cell r="G30">
            <v>0</v>
          </cell>
          <cell r="H30">
            <v>129.22</v>
          </cell>
        </row>
        <row r="31">
          <cell r="F31">
            <v>0</v>
          </cell>
        </row>
        <row r="32">
          <cell r="F32">
            <v>0</v>
          </cell>
        </row>
        <row r="33">
          <cell r="C33">
            <v>49.82</v>
          </cell>
          <cell r="F33">
            <v>49.82</v>
          </cell>
          <cell r="H33">
            <v>129.22</v>
          </cell>
        </row>
        <row r="34">
          <cell r="C34">
            <v>0.4</v>
          </cell>
          <cell r="F34">
            <v>0.4</v>
          </cell>
          <cell r="H34">
            <v>0.28</v>
          </cell>
        </row>
        <row r="35">
          <cell r="C35">
            <v>36392.2</v>
          </cell>
          <cell r="F35">
            <v>36196.68084</v>
          </cell>
          <cell r="G35">
            <v>0</v>
          </cell>
          <cell r="H35">
            <v>40301.619</v>
          </cell>
        </row>
        <row r="36">
          <cell r="C36">
            <v>0</v>
          </cell>
          <cell r="F36">
            <v>0</v>
          </cell>
          <cell r="G36">
            <v>0</v>
          </cell>
          <cell r="H36">
            <v>0</v>
          </cell>
        </row>
        <row r="41">
          <cell r="C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C42">
            <v>36392.2</v>
          </cell>
          <cell r="F42">
            <v>36196.68084</v>
          </cell>
          <cell r="G42">
            <v>0</v>
          </cell>
          <cell r="H42">
            <v>40301.619</v>
          </cell>
        </row>
      </sheetData>
      <sheetData sheetId="5">
        <row r="10">
          <cell r="C10">
            <v>7465.7</v>
          </cell>
          <cell r="F10">
            <v>7465.7</v>
          </cell>
          <cell r="G10">
            <v>0</v>
          </cell>
          <cell r="H10">
            <v>8102.3</v>
          </cell>
        </row>
        <row r="12">
          <cell r="C12">
            <v>7465.7</v>
          </cell>
          <cell r="F12">
            <v>7465.7</v>
          </cell>
          <cell r="H12">
            <v>8102.3</v>
          </cell>
        </row>
        <row r="13">
          <cell r="C13">
            <v>1642.5</v>
          </cell>
          <cell r="F13">
            <v>1642.5</v>
          </cell>
          <cell r="G13">
            <v>0</v>
          </cell>
          <cell r="H13">
            <v>1782.506</v>
          </cell>
        </row>
        <row r="15">
          <cell r="C15">
            <v>1642.5</v>
          </cell>
          <cell r="F15">
            <v>1642.5</v>
          </cell>
          <cell r="H15">
            <v>1782.506</v>
          </cell>
        </row>
        <row r="16">
          <cell r="C16">
            <v>2567.7999999999997</v>
          </cell>
          <cell r="F16">
            <v>2567.7999999999997</v>
          </cell>
          <cell r="G16">
            <v>0</v>
          </cell>
          <cell r="H16">
            <v>3008.511</v>
          </cell>
        </row>
        <row r="17">
          <cell r="C17">
            <v>1278.6</v>
          </cell>
          <cell r="F17">
            <v>1268.6</v>
          </cell>
          <cell r="H17">
            <v>1433.742</v>
          </cell>
        </row>
        <row r="20">
          <cell r="C20">
            <v>942.26</v>
          </cell>
          <cell r="F20">
            <v>827.3</v>
          </cell>
          <cell r="H20">
            <v>1030.68</v>
          </cell>
        </row>
        <row r="21">
          <cell r="C21">
            <v>30.3</v>
          </cell>
          <cell r="F21">
            <v>30.3</v>
          </cell>
          <cell r="H21">
            <v>31.12</v>
          </cell>
        </row>
        <row r="22">
          <cell r="C22">
            <v>312.14</v>
          </cell>
          <cell r="F22">
            <v>437.1</v>
          </cell>
          <cell r="G22">
            <v>0</v>
          </cell>
          <cell r="H22">
            <v>502.349</v>
          </cell>
        </row>
        <row r="23">
          <cell r="C23">
            <v>165.6</v>
          </cell>
          <cell r="F23">
            <v>290.6</v>
          </cell>
          <cell r="H23">
            <v>358.733</v>
          </cell>
        </row>
        <row r="24">
          <cell r="C24">
            <v>10.4</v>
          </cell>
          <cell r="F24">
            <v>10.4</v>
          </cell>
          <cell r="H24">
            <v>16.388</v>
          </cell>
        </row>
        <row r="25">
          <cell r="C25">
            <v>119.5</v>
          </cell>
          <cell r="F25">
            <v>119.5</v>
          </cell>
          <cell r="H25">
            <v>110.072</v>
          </cell>
        </row>
        <row r="27">
          <cell r="C27">
            <v>16.64</v>
          </cell>
          <cell r="F27">
            <v>16.6</v>
          </cell>
          <cell r="H27">
            <v>17.156</v>
          </cell>
        </row>
        <row r="28">
          <cell r="C28">
            <v>4.5</v>
          </cell>
          <cell r="F28">
            <v>4.5</v>
          </cell>
          <cell r="H28">
            <v>10.62</v>
          </cell>
        </row>
        <row r="30">
          <cell r="C30">
            <v>0</v>
          </cell>
          <cell r="F30">
            <v>0</v>
          </cell>
          <cell r="G30">
            <v>0</v>
          </cell>
          <cell r="H30">
            <v>0</v>
          </cell>
        </row>
        <row r="34">
          <cell r="C34">
            <v>1.1</v>
          </cell>
          <cell r="F34">
            <v>1.1</v>
          </cell>
          <cell r="H34">
            <v>1.1</v>
          </cell>
        </row>
        <row r="35">
          <cell r="C35">
            <v>11677.1</v>
          </cell>
          <cell r="F35">
            <v>11677.1</v>
          </cell>
          <cell r="G35">
            <v>0</v>
          </cell>
          <cell r="H35">
            <v>12894.417000000001</v>
          </cell>
        </row>
        <row r="36">
          <cell r="C36">
            <v>0</v>
          </cell>
          <cell r="F36">
            <v>0</v>
          </cell>
          <cell r="G36">
            <v>0</v>
          </cell>
          <cell r="H36">
            <v>0</v>
          </cell>
        </row>
        <row r="41">
          <cell r="C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C42">
            <v>11677.1</v>
          </cell>
          <cell r="F42">
            <v>11677.1</v>
          </cell>
          <cell r="G42">
            <v>0</v>
          </cell>
          <cell r="H42">
            <v>12894.417000000001</v>
          </cell>
        </row>
        <row r="45">
          <cell r="C45">
            <v>5101.582</v>
          </cell>
        </row>
        <row r="46">
          <cell r="C46">
            <v>23427.9</v>
          </cell>
        </row>
      </sheetData>
      <sheetData sheetId="6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5">
          <cell r="F15">
            <v>0</v>
          </cell>
        </row>
        <row r="16">
          <cell r="C16">
            <v>305.05</v>
          </cell>
          <cell r="D16">
            <v>305.1</v>
          </cell>
          <cell r="E16">
            <v>0</v>
          </cell>
          <cell r="F16">
            <v>395.775</v>
          </cell>
        </row>
        <row r="17">
          <cell r="C17">
            <v>192.05</v>
          </cell>
          <cell r="D17">
            <v>192.1</v>
          </cell>
          <cell r="F17">
            <v>290.775</v>
          </cell>
        </row>
        <row r="20">
          <cell r="C20">
            <v>113</v>
          </cell>
          <cell r="D20">
            <v>113</v>
          </cell>
          <cell r="F20">
            <v>105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30">
          <cell r="C30">
            <v>283.75</v>
          </cell>
          <cell r="D30">
            <v>283.8</v>
          </cell>
          <cell r="E30">
            <v>0</v>
          </cell>
          <cell r="F30">
            <v>310.125</v>
          </cell>
        </row>
        <row r="33">
          <cell r="C33">
            <v>283.75</v>
          </cell>
          <cell r="D33">
            <v>283.8</v>
          </cell>
          <cell r="F33">
            <v>310.125</v>
          </cell>
        </row>
        <row r="35">
          <cell r="C35">
            <v>588.8</v>
          </cell>
          <cell r="D35">
            <v>588.9000000000001</v>
          </cell>
          <cell r="E35">
            <v>0</v>
          </cell>
          <cell r="F35">
            <v>705.9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588.8</v>
          </cell>
          <cell r="D42">
            <v>588.9000000000001</v>
          </cell>
          <cell r="E42">
            <v>0</v>
          </cell>
          <cell r="F42">
            <v>705.9</v>
          </cell>
        </row>
        <row r="45">
          <cell r="C45">
            <v>9885.6</v>
          </cell>
        </row>
      </sheetData>
      <sheetData sheetId="7">
        <row r="6">
          <cell r="C6">
            <v>1264</v>
          </cell>
        </row>
        <row r="10">
          <cell r="C10">
            <v>12095</v>
          </cell>
          <cell r="F10">
            <v>12095</v>
          </cell>
          <cell r="G10">
            <v>0</v>
          </cell>
          <cell r="H10">
            <v>13710.8</v>
          </cell>
        </row>
        <row r="12">
          <cell r="C12">
            <v>12095</v>
          </cell>
          <cell r="F12">
            <v>12095</v>
          </cell>
          <cell r="H12">
            <v>13710.8</v>
          </cell>
        </row>
        <row r="13">
          <cell r="C13">
            <v>2661</v>
          </cell>
          <cell r="F13">
            <v>2661</v>
          </cell>
          <cell r="G13">
            <v>0</v>
          </cell>
          <cell r="H13">
            <v>3016.4</v>
          </cell>
        </row>
        <row r="15">
          <cell r="C15">
            <v>2661</v>
          </cell>
          <cell r="F15">
            <v>2661</v>
          </cell>
          <cell r="H15">
            <v>3016.4</v>
          </cell>
        </row>
        <row r="16">
          <cell r="C16">
            <v>3503.7</v>
          </cell>
          <cell r="F16">
            <v>3938.7049199999997</v>
          </cell>
          <cell r="G16">
            <v>0</v>
          </cell>
          <cell r="H16">
            <v>5062.616999999999</v>
          </cell>
        </row>
        <row r="17">
          <cell r="C17">
            <v>685.9</v>
          </cell>
          <cell r="F17">
            <v>642.25542</v>
          </cell>
          <cell r="H17">
            <v>681.219</v>
          </cell>
        </row>
        <row r="18">
          <cell r="C18">
            <v>12.7</v>
          </cell>
          <cell r="F18">
            <v>12.7</v>
          </cell>
          <cell r="H18">
            <v>13.8</v>
          </cell>
        </row>
        <row r="19">
          <cell r="F19">
            <v>0</v>
          </cell>
        </row>
        <row r="20">
          <cell r="C20">
            <v>1129.5</v>
          </cell>
          <cell r="F20">
            <v>905.33672</v>
          </cell>
          <cell r="H20">
            <v>977.8</v>
          </cell>
        </row>
        <row r="21">
          <cell r="C21">
            <v>265.4</v>
          </cell>
          <cell r="F21">
            <v>209.68095999999997</v>
          </cell>
          <cell r="H21">
            <v>226.5</v>
          </cell>
        </row>
        <row r="22">
          <cell r="C22">
            <v>1405.7</v>
          </cell>
          <cell r="F22">
            <v>2166.09182</v>
          </cell>
          <cell r="G22">
            <v>0</v>
          </cell>
          <cell r="H22">
            <v>3157.8979999999997</v>
          </cell>
        </row>
        <row r="23">
          <cell r="C23">
            <v>929.1</v>
          </cell>
          <cell r="F23">
            <v>1719.5867899999998</v>
          </cell>
          <cell r="H23">
            <v>2456.64</v>
          </cell>
        </row>
        <row r="24">
          <cell r="C24">
            <v>62.5</v>
          </cell>
          <cell r="F24">
            <v>57.62055</v>
          </cell>
          <cell r="H24">
            <v>74.518</v>
          </cell>
        </row>
        <row r="25">
          <cell r="C25">
            <v>400.6</v>
          </cell>
          <cell r="F25">
            <v>375.38448</v>
          </cell>
          <cell r="H25">
            <v>612.14</v>
          </cell>
        </row>
        <row r="26">
          <cell r="F26">
            <v>0</v>
          </cell>
        </row>
        <row r="27">
          <cell r="C27">
            <v>13.5</v>
          </cell>
          <cell r="F27">
            <v>13.5</v>
          </cell>
          <cell r="H27">
            <v>14.6</v>
          </cell>
        </row>
        <row r="28">
          <cell r="C28">
            <v>4.5</v>
          </cell>
          <cell r="F28">
            <v>2.6399999999999997</v>
          </cell>
          <cell r="H28">
            <v>5.4</v>
          </cell>
        </row>
        <row r="29">
          <cell r="F29">
            <v>0</v>
          </cell>
        </row>
        <row r="30">
          <cell r="C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C34">
            <v>19</v>
          </cell>
          <cell r="F34">
            <v>19</v>
          </cell>
          <cell r="H34">
            <v>60</v>
          </cell>
        </row>
        <row r="35">
          <cell r="C35">
            <v>18278.7</v>
          </cell>
          <cell r="F35">
            <v>18713.70492</v>
          </cell>
          <cell r="G35">
            <v>0</v>
          </cell>
          <cell r="H35">
            <v>21849.817</v>
          </cell>
        </row>
        <row r="36">
          <cell r="C36">
            <v>0</v>
          </cell>
          <cell r="F36">
            <v>0</v>
          </cell>
          <cell r="G36">
            <v>0</v>
          </cell>
          <cell r="H36">
            <v>0</v>
          </cell>
        </row>
        <row r="41">
          <cell r="C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C42">
            <v>18278.7</v>
          </cell>
          <cell r="F42">
            <v>18713.70492</v>
          </cell>
          <cell r="G42">
            <v>0</v>
          </cell>
          <cell r="H42">
            <v>21849.817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Q57"/>
  <sheetViews>
    <sheetView showZeros="0" tabSelected="1" view="pageBreakPreview" zoomScale="75" zoomScaleSheetLayoutView="75" zoomScalePageLayoutView="0" workbookViewId="0" topLeftCell="A1">
      <pane xSplit="2" ySplit="9" topLeftCell="G1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18" sqref="J18"/>
    </sheetView>
  </sheetViews>
  <sheetFormatPr defaultColWidth="9.33203125" defaultRowHeight="12.75"/>
  <cols>
    <col min="1" max="1" width="8.66015625" style="1" customWidth="1"/>
    <col min="2" max="2" width="55.33203125" style="1" customWidth="1"/>
    <col min="3" max="3" width="4.16015625" style="1" hidden="1" customWidth="1"/>
    <col min="4" max="4" width="23.16015625" style="1" hidden="1" customWidth="1"/>
    <col min="5" max="5" width="14.5" style="1" hidden="1" customWidth="1"/>
    <col min="6" max="6" width="17.83203125" style="1" hidden="1" customWidth="1"/>
    <col min="7" max="7" width="21.33203125" style="1" customWidth="1"/>
    <col min="8" max="8" width="16.5" style="1" hidden="1" customWidth="1"/>
    <col min="9" max="9" width="12" style="1" hidden="1" customWidth="1"/>
    <col min="10" max="10" width="36.66015625" style="1" customWidth="1"/>
    <col min="11" max="11" width="15.66015625" style="1" customWidth="1"/>
    <col min="12" max="12" width="16.5" style="1" customWidth="1"/>
    <col min="13" max="14" width="15" style="1" bestFit="1" customWidth="1"/>
    <col min="15" max="15" width="11.5" style="1" bestFit="1" customWidth="1"/>
    <col min="16" max="17" width="15" style="1" bestFit="1" customWidth="1"/>
    <col min="18" max="16384" width="9.33203125" style="1" customWidth="1"/>
  </cols>
  <sheetData>
    <row r="1" spans="7:10" ht="18" customHeight="1">
      <c r="G1" s="62" t="s">
        <v>49</v>
      </c>
      <c r="H1" s="62"/>
      <c r="I1" s="62"/>
      <c r="J1" s="62"/>
    </row>
    <row r="2" spans="1:12" ht="19.5" customHeight="1">
      <c r="A2" s="61" t="s">
        <v>53</v>
      </c>
      <c r="B2" s="61"/>
      <c r="C2" s="61"/>
      <c r="D2" s="61"/>
      <c r="E2" s="61"/>
      <c r="F2" s="61"/>
      <c r="G2" s="61"/>
      <c r="H2" s="61"/>
      <c r="I2" s="61"/>
      <c r="J2" s="61"/>
      <c r="K2" s="39"/>
      <c r="L2" s="39"/>
    </row>
    <row r="3" spans="1:10" ht="18.75" customHeight="1">
      <c r="A3" s="59" t="s">
        <v>46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26.25" customHeight="1">
      <c r="A4" s="60" t="s">
        <v>51</v>
      </c>
      <c r="B4" s="60"/>
      <c r="C4" s="60"/>
      <c r="D4" s="60"/>
      <c r="E4" s="60"/>
      <c r="F4" s="60"/>
      <c r="G4" s="60"/>
      <c r="H4" s="60"/>
      <c r="I4" s="60"/>
      <c r="J4" s="60"/>
    </row>
    <row r="5" spans="1:10" ht="15" customHeight="1">
      <c r="A5" s="58"/>
      <c r="B5" s="58"/>
      <c r="C5" s="58"/>
      <c r="D5" s="58"/>
      <c r="E5" s="58"/>
      <c r="F5" s="58"/>
      <c r="G5" s="58"/>
      <c r="H5" s="58"/>
      <c r="I5" s="58"/>
      <c r="J5" s="58"/>
    </row>
    <row r="6" spans="1:10" ht="16.5" customHeight="1">
      <c r="A6" s="2"/>
      <c r="B6" s="3"/>
      <c r="C6" s="2">
        <f>'[1]1070 '!C6+'[1]5031'!C6</f>
        <v>6864</v>
      </c>
      <c r="D6" s="2"/>
      <c r="E6" s="2"/>
      <c r="F6" s="2"/>
      <c r="G6" s="2"/>
      <c r="H6" s="2"/>
      <c r="I6" s="2"/>
      <c r="J6" s="2"/>
    </row>
    <row r="7" spans="1:10" ht="21" customHeight="1">
      <c r="A7" s="4"/>
      <c r="B7" s="4"/>
      <c r="C7" s="4"/>
      <c r="D7" s="4"/>
      <c r="E7" s="4"/>
      <c r="F7" s="4"/>
      <c r="G7" s="5"/>
      <c r="H7" s="6"/>
      <c r="I7" s="6"/>
      <c r="J7" s="31" t="s">
        <v>0</v>
      </c>
    </row>
    <row r="8" spans="1:17" ht="43.5" customHeight="1">
      <c r="A8" s="53" t="s">
        <v>1</v>
      </c>
      <c r="B8" s="53" t="s">
        <v>2</v>
      </c>
      <c r="C8" s="53" t="s">
        <v>3</v>
      </c>
      <c r="D8" s="53" t="s">
        <v>4</v>
      </c>
      <c r="E8" s="53" t="s">
        <v>5</v>
      </c>
      <c r="F8" s="56" t="s">
        <v>6</v>
      </c>
      <c r="G8" s="64" t="s">
        <v>54</v>
      </c>
      <c r="H8" s="53" t="s">
        <v>7</v>
      </c>
      <c r="I8" s="53"/>
      <c r="J8" s="56" t="s">
        <v>8</v>
      </c>
      <c r="L8" s="46">
        <v>1070</v>
      </c>
      <c r="M8" s="46">
        <v>1120</v>
      </c>
      <c r="N8" s="46">
        <v>1141</v>
      </c>
      <c r="O8" s="46">
        <v>1142</v>
      </c>
      <c r="P8" s="46" t="s">
        <v>52</v>
      </c>
      <c r="Q8" s="46"/>
    </row>
    <row r="9" spans="1:17" ht="17.25" customHeight="1">
      <c r="A9" s="53"/>
      <c r="B9" s="53"/>
      <c r="C9" s="53"/>
      <c r="D9" s="53"/>
      <c r="E9" s="53"/>
      <c r="F9" s="57"/>
      <c r="G9" s="65"/>
      <c r="H9" s="8" t="s">
        <v>9</v>
      </c>
      <c r="I9" s="7" t="s">
        <v>10</v>
      </c>
      <c r="J9" s="57"/>
      <c r="L9" s="46"/>
      <c r="M9" s="46"/>
      <c r="N9" s="46"/>
      <c r="O9" s="46"/>
      <c r="P9" s="46"/>
      <c r="Q9" s="46"/>
    </row>
    <row r="10" spans="1:17" s="12" customFormat="1" ht="24.75" customHeight="1">
      <c r="A10" s="40">
        <v>2110</v>
      </c>
      <c r="B10" s="41" t="s">
        <v>11</v>
      </c>
      <c r="C10" s="9">
        <f>'[1]1070 '!C10+'[1]1120'!C10+'[1]1141_ЦентрМТІ'!C10+'[1]1142_ЦентрМТІ (ЗАХОДИ)'!C10+'[1]5031'!C10</f>
        <v>75804.9</v>
      </c>
      <c r="D10" s="9">
        <f>'[1]1070 '!F10+'[1]1120'!F10+'[1]1141_ЦентрМТІ'!F10+'[1]1142_ЦентрМТІ (ЗАХОДИ)'!D10+'[1]5031'!F10</f>
        <v>75804.9</v>
      </c>
      <c r="E10" s="9">
        <f>'[1]1070 '!G10+'[1]1120'!G10+'[1]1141_ЦентрМТІ'!G10+'[1]1142_ЦентрМТІ (ЗАХОДИ)'!E10+'[1]5031'!G10</f>
        <v>0</v>
      </c>
      <c r="F10" s="9">
        <f>'[1]1070 '!H10+'[1]1120'!H10+'[1]1141_ЦентрМТІ'!H10+'[1]1142_ЦентрМТІ (ЗАХОДИ)'!F10+'[1]5031'!H10</f>
        <v>84413.6</v>
      </c>
      <c r="G10" s="9">
        <v>69625.3</v>
      </c>
      <c r="H10" s="9">
        <f aca="true" t="shared" si="0" ref="H10:H42">G10-D10</f>
        <v>-6179.599999999991</v>
      </c>
      <c r="I10" s="10">
        <f aca="true" t="shared" si="1" ref="I10:I42">(G10-D10)/D10*100</f>
        <v>-8.151979621370112</v>
      </c>
      <c r="J10" s="11"/>
      <c r="K10" s="52">
        <f>L10+M10+N10+O10+P10</f>
        <v>69625.29999999999</v>
      </c>
      <c r="L10" s="48">
        <v>25166.6</v>
      </c>
      <c r="M10" s="48">
        <v>22996.1</v>
      </c>
      <c r="N10" s="48">
        <v>10573.2</v>
      </c>
      <c r="O10" s="48">
        <v>0</v>
      </c>
      <c r="P10" s="48">
        <v>10889.4</v>
      </c>
      <c r="Q10" s="47"/>
    </row>
    <row r="11" spans="1:17" s="12" customFormat="1" ht="22.5" customHeight="1" hidden="1">
      <c r="A11" s="54" t="s">
        <v>12</v>
      </c>
      <c r="B11" s="55"/>
      <c r="C11" s="9">
        <f>'[1]1070 '!C11+'[1]1120'!C11+'[1]1141_ЦентрМТІ'!C11+'[1]1142_ЦентрМТІ (ЗАХОДИ)'!C11+'[1]5031'!C11</f>
        <v>0</v>
      </c>
      <c r="D11" s="9">
        <f>'[1]1070 '!F11+'[1]1120'!F11+'[1]1141_ЦентрМТІ'!F11+'[1]1142_ЦентрМТІ (ЗАХОДИ)'!D11+'[1]5031'!F11</f>
        <v>0</v>
      </c>
      <c r="E11" s="9">
        <f>'[1]1070 '!G11+'[1]1120'!G11+'[1]1141_ЦентрМТІ'!G11+'[1]1142_ЦентрМТІ (ЗАХОДИ)'!E11+'[1]5031'!G11</f>
        <v>0</v>
      </c>
      <c r="F11" s="9">
        <f>'[1]1070 '!H11+'[1]1120'!H11+'[1]1141_ЦентрМТІ'!H11+'[1]1142_ЦентрМТІ (ЗАХОДИ)'!F11+'[1]5031'!H11</f>
        <v>0</v>
      </c>
      <c r="G11" s="9">
        <v>0</v>
      </c>
      <c r="H11" s="9">
        <f t="shared" si="0"/>
        <v>0</v>
      </c>
      <c r="I11" s="10" t="e">
        <f t="shared" si="1"/>
        <v>#DIV/0!</v>
      </c>
      <c r="J11" s="13"/>
      <c r="K11" s="52">
        <f aca="true" t="shared" si="2" ref="K11:K34">L11+M11+N11+O11+P11</f>
        <v>0</v>
      </c>
      <c r="L11" s="48">
        <v>0</v>
      </c>
      <c r="M11" s="48"/>
      <c r="N11" s="48">
        <v>0</v>
      </c>
      <c r="O11" s="48">
        <v>0</v>
      </c>
      <c r="P11" s="48"/>
      <c r="Q11" s="47"/>
    </row>
    <row r="12" spans="1:17" s="12" customFormat="1" ht="30" customHeight="1" hidden="1">
      <c r="A12" s="54" t="s">
        <v>50</v>
      </c>
      <c r="B12" s="55"/>
      <c r="C12" s="9">
        <f>'[1]1070 '!C12+'[1]1120'!C12+'[1]1141_ЦентрМТІ'!C12+'[1]1142_ЦентрМТІ (ЗАХОДИ)'!C12+'[1]5031'!C12</f>
        <v>75804.9</v>
      </c>
      <c r="D12" s="9">
        <f>'[1]1070 '!F12+'[1]1120'!F12+'[1]1141_ЦентрМТІ'!F12+'[1]1142_ЦентрМТІ (ЗАХОДИ)'!D12+'[1]5031'!F12</f>
        <v>75804.9</v>
      </c>
      <c r="E12" s="9">
        <f>'[1]1070 '!G12+'[1]1120'!G12+'[1]1141_ЦентрМТІ'!G12+'[1]1142_ЦентрМТІ (ЗАХОДИ)'!E12+'[1]5031'!G12</f>
        <v>0</v>
      </c>
      <c r="F12" s="9">
        <f>'[1]1070 '!H12+'[1]1120'!H12+'[1]1141_ЦентрМТІ'!H12+'[1]1142_ЦентрМТІ (ЗАХОДИ)'!F12+'[1]5031'!H12</f>
        <v>84413.6</v>
      </c>
      <c r="G12" s="9">
        <v>84413.6</v>
      </c>
      <c r="H12" s="9">
        <f t="shared" si="0"/>
        <v>8608.700000000012</v>
      </c>
      <c r="I12" s="10">
        <f t="shared" si="1"/>
        <v>11.356389890363303</v>
      </c>
      <c r="J12" s="13"/>
      <c r="K12" s="52">
        <f t="shared" si="2"/>
        <v>70411.5</v>
      </c>
      <c r="L12" s="48">
        <v>26140</v>
      </c>
      <c r="M12" s="48">
        <v>24771.6</v>
      </c>
      <c r="N12" s="48">
        <v>8102.3</v>
      </c>
      <c r="O12" s="48">
        <v>0</v>
      </c>
      <c r="P12" s="48">
        <v>11397.6</v>
      </c>
      <c r="Q12" s="47"/>
    </row>
    <row r="13" spans="1:17" s="12" customFormat="1" ht="25.5" customHeight="1">
      <c r="A13" s="40">
        <v>2120</v>
      </c>
      <c r="B13" s="41" t="s">
        <v>13</v>
      </c>
      <c r="C13" s="9">
        <f>'[1]1070 '!C13+'[1]1120'!C13+'[1]1141_ЦентрМТІ'!C13+'[1]1142_ЦентрМТІ (ЗАХОДИ)'!C13+'[1]5031'!C13</f>
        <v>16677.2</v>
      </c>
      <c r="D13" s="9">
        <f>'[1]1070 '!F13+'[1]1120'!F13+'[1]1141_ЦентрМТІ'!F13+'[1]1142_ЦентрМТІ (ЗАХОДИ)'!D13+'[1]5031'!F13</f>
        <v>16677.2</v>
      </c>
      <c r="E13" s="9">
        <f>'[1]1070 '!G13+'[1]1120'!G13+'[1]1141_ЦентрМТІ'!G13+'[1]1142_ЦентрМТІ (ЗАХОДИ)'!E13+'[1]5031'!G13</f>
        <v>0</v>
      </c>
      <c r="F13" s="9">
        <f>'[1]1070 '!H13+'[1]1120'!H13+'[1]1141_ЦентрМТІ'!H13+'[1]1142_ЦентрМТІ (ЗАХОДИ)'!F13+'[1]5031'!H13</f>
        <v>18570.984</v>
      </c>
      <c r="G13" s="9">
        <v>15318</v>
      </c>
      <c r="H13" s="9">
        <f t="shared" si="0"/>
        <v>-1359.2000000000007</v>
      </c>
      <c r="I13" s="10">
        <f t="shared" si="1"/>
        <v>-8.150049168925243</v>
      </c>
      <c r="J13" s="11"/>
      <c r="K13" s="52">
        <f t="shared" si="2"/>
        <v>15318</v>
      </c>
      <c r="L13" s="48">
        <v>5536.6</v>
      </c>
      <c r="M13" s="48">
        <v>5059.6</v>
      </c>
      <c r="N13" s="48">
        <v>2326.1</v>
      </c>
      <c r="O13" s="48">
        <v>0</v>
      </c>
      <c r="P13" s="48">
        <v>2395.7</v>
      </c>
      <c r="Q13" s="47"/>
    </row>
    <row r="14" spans="1:17" s="12" customFormat="1" ht="30" customHeight="1" hidden="1">
      <c r="A14" s="66" t="s">
        <v>12</v>
      </c>
      <c r="B14" s="67"/>
      <c r="C14" s="9">
        <f>'[1]1070 '!C14+'[1]1120'!C14+'[1]1141_ЦентрМТІ'!C14+'[1]1142_ЦентрМТІ (ЗАХОДИ)'!C14+'[1]5031'!C14</f>
        <v>0</v>
      </c>
      <c r="D14" s="9">
        <f>'[1]1070 '!F14+'[1]1120'!F14+'[1]1141_ЦентрМТІ'!F14+'[1]1142_ЦентрМТІ (ЗАХОДИ)'!D14+'[1]5031'!F14</f>
        <v>0</v>
      </c>
      <c r="E14" s="9">
        <f>'[1]1070 '!G14+'[1]1120'!G14+'[1]1141_ЦентрМТІ'!G14+'[1]1142_ЦентрМТІ (ЗАХОДИ)'!E14+'[1]5031'!G14</f>
        <v>0</v>
      </c>
      <c r="F14" s="9">
        <f>'[1]1070 '!H14+'[1]1120'!H14+'[1]1141_ЦентрМТІ'!H14+'[1]1142_ЦентрМТІ (ЗАХОДИ)'!F14+'[1]5031'!H14</f>
        <v>0</v>
      </c>
      <c r="G14" s="9">
        <v>0</v>
      </c>
      <c r="H14" s="9">
        <f t="shared" si="0"/>
        <v>0</v>
      </c>
      <c r="I14" s="10" t="e">
        <f t="shared" si="1"/>
        <v>#DIV/0!</v>
      </c>
      <c r="J14" s="14"/>
      <c r="K14" s="52">
        <f t="shared" si="2"/>
        <v>0</v>
      </c>
      <c r="L14" s="48">
        <v>0</v>
      </c>
      <c r="M14" s="48"/>
      <c r="N14" s="48">
        <v>0</v>
      </c>
      <c r="O14" s="48">
        <v>0</v>
      </c>
      <c r="P14" s="48"/>
      <c r="Q14" s="47"/>
    </row>
    <row r="15" spans="1:17" s="12" customFormat="1" ht="24.75" customHeight="1" hidden="1">
      <c r="A15" s="54" t="s">
        <v>50</v>
      </c>
      <c r="B15" s="55"/>
      <c r="C15" s="9">
        <f>'[1]1070 '!C15+'[1]1120'!C15+'[1]1141_ЦентрМТІ'!C15+'[1]1142_ЦентрМТІ (ЗАХОДИ)'!C15+'[1]5031'!C15</f>
        <v>16677.2</v>
      </c>
      <c r="D15" s="9">
        <f>'[1]1070 '!F15+'[1]1120'!F15+'[1]1141_ЦентрМТІ'!F15+'[1]1142_ЦентрМТІ (ЗАХОДИ)'!D15+'[1]5031'!F15</f>
        <v>16677.2</v>
      </c>
      <c r="E15" s="9">
        <f>'[1]1070 '!G15+'[1]1120'!G15+'[1]1141_ЦентрМТІ'!G15+'[1]1142_ЦентрМТІ (ЗАХОДИ)'!E15+'[1]5031'!G15</f>
        <v>0</v>
      </c>
      <c r="F15" s="9">
        <f>'[1]1070 '!H15+'[1]1120'!H15+'[1]1141_ЦентрМТІ'!H15+'[1]1142_ЦентрМТІ (ЗАХОДИ)'!F15+'[1]5031'!H15</f>
        <v>18570.984</v>
      </c>
      <c r="G15" s="9">
        <v>18570.984</v>
      </c>
      <c r="H15" s="9">
        <f t="shared" si="0"/>
        <v>1893.7839999999997</v>
      </c>
      <c r="I15" s="10">
        <f t="shared" si="1"/>
        <v>11.355527306742136</v>
      </c>
      <c r="J15" s="14"/>
      <c r="K15" s="52">
        <f t="shared" si="2"/>
        <v>15490.478000000001</v>
      </c>
      <c r="L15" s="48">
        <v>5750.778000000001</v>
      </c>
      <c r="M15" s="48">
        <v>5449.7</v>
      </c>
      <c r="N15" s="48">
        <v>1782.5</v>
      </c>
      <c r="O15" s="48">
        <v>0</v>
      </c>
      <c r="P15" s="48">
        <v>2507.5</v>
      </c>
      <c r="Q15" s="47"/>
    </row>
    <row r="16" spans="1:17" s="12" customFormat="1" ht="28.5" customHeight="1">
      <c r="A16" s="40">
        <v>2200</v>
      </c>
      <c r="B16" s="41" t="s">
        <v>14</v>
      </c>
      <c r="C16" s="9">
        <f>'[1]1070 '!C16+'[1]1120'!C16+'[1]1141_ЦентрМТІ'!C16+'[1]1142_ЦентрМТІ (ЗАХОДИ)'!C16+'[1]5031'!C16</f>
        <v>15949.629999999997</v>
      </c>
      <c r="D16" s="9">
        <f>'[1]1070 '!F16+'[1]1120'!F16+'[1]1141_ЦентрМТІ'!F16+'[1]1142_ЦентрМТІ (ЗАХОДИ)'!D16+'[1]5031'!F16</f>
        <v>16687.901759999997</v>
      </c>
      <c r="E16" s="9">
        <f>'[1]1070 '!G16+'[1]1120'!G16+'[1]1141_ЦентрМТІ'!G16+'[1]1142_ЦентрМТІ (ЗАХОДИ)'!E16+'[1]5031'!G16</f>
        <v>0</v>
      </c>
      <c r="F16" s="9">
        <f>'[1]1070 '!H16+'[1]1120'!H16+'[1]1141_ЦентрМТІ'!H16+'[1]1142_ЦентрМТІ (ЗАХОДИ)'!F16+'[1]5031'!H16</f>
        <v>23689.810639999996</v>
      </c>
      <c r="G16" s="9">
        <f>G17+G18+G19+G20+G21+G22+G28</f>
        <v>24075.3</v>
      </c>
      <c r="H16" s="9">
        <f t="shared" si="0"/>
        <v>7387.398240000002</v>
      </c>
      <c r="I16" s="10">
        <f t="shared" si="1"/>
        <v>44.267987349417396</v>
      </c>
      <c r="J16" s="11"/>
      <c r="K16" s="52">
        <f t="shared" si="2"/>
        <v>24075.300000000003</v>
      </c>
      <c r="L16" s="48">
        <f>L17+L19+L20+L21+L18+L22+L28</f>
        <v>9215</v>
      </c>
      <c r="M16" s="48">
        <f>M17+M19+M20+M21+M18+M22+M28</f>
        <v>5664.400000000001</v>
      </c>
      <c r="N16" s="48">
        <f>N17+N19+N20+N21+N18+N22+N28</f>
        <v>3593.4</v>
      </c>
      <c r="O16" s="48">
        <f>O17+O19+O20+O21+O18+O22+O28</f>
        <v>377.6</v>
      </c>
      <c r="P16" s="48">
        <f>P17+P19+P20+P21+P18+P22+P28</f>
        <v>5224.9</v>
      </c>
      <c r="Q16" s="47"/>
    </row>
    <row r="17" spans="1:17" s="12" customFormat="1" ht="39.75" customHeight="1">
      <c r="A17" s="42">
        <v>2210</v>
      </c>
      <c r="B17" s="43" t="s">
        <v>47</v>
      </c>
      <c r="C17" s="9">
        <f>'[1]1070 '!C17+'[1]1120'!C17+'[1]1141_ЦентрМТІ'!C17+'[1]1142_ЦентрМТІ (ЗАХОДИ)'!C17+'[1]5031'!C17</f>
        <v>4561.21</v>
      </c>
      <c r="D17" s="9">
        <f>'[1]1070 '!F17+'[1]1120'!F17+'[1]1141_ЦентрМТІ'!F17+'[1]1142_ЦентрМТІ (ЗАХОДИ)'!D17+'[1]5031'!F17</f>
        <v>4357.71542</v>
      </c>
      <c r="E17" s="9">
        <f>'[1]1070 '!G17+'[1]1120'!G17+'[1]1141_ЦентрМТІ'!G17+'[1]1142_ЦентрМТІ (ЗАХОДИ)'!E17+'[1]5031'!G17</f>
        <v>0</v>
      </c>
      <c r="F17" s="9">
        <f>'[1]1070 '!H17+'[1]1120'!H17+'[1]1141_ЦентрМТІ'!H17+'[1]1142_ЦентрМТІ (ЗАХОДИ)'!F17+'[1]5031'!H17</f>
        <v>5825.641</v>
      </c>
      <c r="G17" s="9">
        <v>4827.9</v>
      </c>
      <c r="H17" s="9">
        <f t="shared" si="0"/>
        <v>470.1845799999992</v>
      </c>
      <c r="I17" s="10">
        <f t="shared" si="1"/>
        <v>10.789703656233685</v>
      </c>
      <c r="J17" s="13"/>
      <c r="K17" s="52">
        <f t="shared" si="2"/>
        <v>4827.900000000001</v>
      </c>
      <c r="L17" s="48">
        <v>1530.7</v>
      </c>
      <c r="M17" s="48">
        <v>688.6</v>
      </c>
      <c r="N17" s="48">
        <v>1843.7</v>
      </c>
      <c r="O17" s="48">
        <v>293.6</v>
      </c>
      <c r="P17" s="48">
        <v>471.3</v>
      </c>
      <c r="Q17" s="47"/>
    </row>
    <row r="18" spans="1:17" ht="32.25" customHeight="1">
      <c r="A18" s="42">
        <v>2220</v>
      </c>
      <c r="B18" s="43" t="s">
        <v>15</v>
      </c>
      <c r="C18" s="9">
        <f>'[1]1070 '!C18+'[1]1120'!C18+'[1]1141_ЦентрМТІ'!C18+'[1]1142_ЦентрМТІ (ЗАХОДИ)'!C18+'[1]5031'!C18</f>
        <v>12.7</v>
      </c>
      <c r="D18" s="9">
        <f>'[1]1070 '!F18+'[1]1120'!F18+'[1]1141_ЦентрМТІ'!F18+'[1]1142_ЦентрМТІ (ЗАХОДИ)'!D18+'[1]5031'!F18</f>
        <v>12.7</v>
      </c>
      <c r="E18" s="9">
        <f>'[1]1070 '!G18+'[1]1120'!G18+'[1]1141_ЦентрМТІ'!G18+'[1]1142_ЦентрМТІ (ЗАХОДИ)'!E18+'[1]5031'!G18</f>
        <v>0</v>
      </c>
      <c r="F18" s="9">
        <f>'[1]1070 '!H18+'[1]1120'!H18+'[1]1141_ЦентрМТІ'!H18+'[1]1142_ЦентрМТІ (ЗАХОДИ)'!F18+'[1]5031'!H18</f>
        <v>26.5</v>
      </c>
      <c r="G18" s="9">
        <v>18</v>
      </c>
      <c r="H18" s="9">
        <f t="shared" si="0"/>
        <v>5.300000000000001</v>
      </c>
      <c r="I18" s="10">
        <f t="shared" si="1"/>
        <v>41.73228346456694</v>
      </c>
      <c r="J18" s="13"/>
      <c r="K18" s="52">
        <f t="shared" si="2"/>
        <v>18</v>
      </c>
      <c r="L18" s="49">
        <v>0</v>
      </c>
      <c r="M18" s="49">
        <v>0</v>
      </c>
      <c r="N18" s="49">
        <v>0</v>
      </c>
      <c r="O18" s="49">
        <v>0</v>
      </c>
      <c r="P18" s="49">
        <v>18</v>
      </c>
      <c r="Q18" s="46"/>
    </row>
    <row r="19" spans="1:17" ht="30" customHeight="1">
      <c r="A19" s="42">
        <v>2230</v>
      </c>
      <c r="B19" s="43" t="s">
        <v>16</v>
      </c>
      <c r="C19" s="9">
        <f>'[1]1070 '!C19+'[1]1120'!C19+'[1]1141_ЦентрМТІ'!C19+'[1]1142_ЦентрМТІ (ЗАХОДИ)'!C19+'[1]5031'!C19</f>
        <v>0</v>
      </c>
      <c r="D19" s="9">
        <f>'[1]1070 '!F19+'[1]1120'!F19+'[1]1141_ЦентрМТІ'!F19+'[1]1142_ЦентрМТІ (ЗАХОДИ)'!D19+'[1]5031'!F19</f>
        <v>0</v>
      </c>
      <c r="E19" s="9">
        <f>'[1]1070 '!G19+'[1]1120'!G19+'[1]1141_ЦентрМТІ'!G19+'[1]1142_ЦентрМТІ (ЗАХОДИ)'!E19+'[1]5031'!G19</f>
        <v>0</v>
      </c>
      <c r="F19" s="9">
        <f>'[1]1070 '!H19+'[1]1120'!H19+'[1]1141_ЦентрМТІ'!H19+'[1]1142_ЦентрМТІ (ЗАХОДИ)'!F19+'[1]5031'!H19</f>
        <v>667.2</v>
      </c>
      <c r="G19" s="9">
        <v>83.4</v>
      </c>
      <c r="H19" s="9">
        <f t="shared" si="0"/>
        <v>83.4</v>
      </c>
      <c r="I19" s="10" t="e">
        <f t="shared" si="1"/>
        <v>#DIV/0!</v>
      </c>
      <c r="J19" s="13"/>
      <c r="K19" s="52">
        <f t="shared" si="2"/>
        <v>83.4</v>
      </c>
      <c r="L19" s="49">
        <v>83.4</v>
      </c>
      <c r="M19" s="49">
        <v>0</v>
      </c>
      <c r="N19" s="49">
        <v>0</v>
      </c>
      <c r="O19" s="49">
        <v>0</v>
      </c>
      <c r="P19" s="49">
        <v>0</v>
      </c>
      <c r="Q19" s="46"/>
    </row>
    <row r="20" spans="1:17" ht="32.25" customHeight="1">
      <c r="A20" s="42">
        <v>2240</v>
      </c>
      <c r="B20" s="43" t="s">
        <v>48</v>
      </c>
      <c r="C20" s="9">
        <f>'[1]1070 '!C20+'[1]1120'!C20+'[1]1141_ЦентрМТІ'!C20+'[1]1142_ЦентрМТІ (ЗАХОДИ)'!C20+'[1]5031'!C20</f>
        <v>4252.38</v>
      </c>
      <c r="D20" s="9">
        <f>'[1]1070 '!F20+'[1]1120'!F20+'[1]1141_ЦентрМТІ'!F20+'[1]1142_ЦентрМТІ (ЗАХОДИ)'!D20+'[1]5031'!F20</f>
        <v>3822.0567200000005</v>
      </c>
      <c r="E20" s="9">
        <f>'[1]1070 '!G20+'[1]1120'!G20+'[1]1141_ЦентрМТІ'!G20+'[1]1142_ЦентрМТІ (ЗАХОДИ)'!E20+'[1]5031'!G20</f>
        <v>0</v>
      </c>
      <c r="F20" s="9">
        <f>'[1]1070 '!H20+'[1]1120'!H20+'[1]1141_ЦентрМТІ'!H20+'[1]1142_ЦентрМТІ (ЗАХОДИ)'!F20+'[1]5031'!H20</f>
        <v>5701.539</v>
      </c>
      <c r="G20" s="9">
        <v>5123.2</v>
      </c>
      <c r="H20" s="9">
        <f t="shared" si="0"/>
        <v>1301.1432799999993</v>
      </c>
      <c r="I20" s="10">
        <f t="shared" si="1"/>
        <v>34.04301336480425</v>
      </c>
      <c r="J20" s="15"/>
      <c r="K20" s="52">
        <f t="shared" si="2"/>
        <v>5123.2</v>
      </c>
      <c r="L20" s="49">
        <v>1404.7</v>
      </c>
      <c r="M20" s="49">
        <v>1276.8</v>
      </c>
      <c r="N20" s="49">
        <v>966.7</v>
      </c>
      <c r="O20" s="49">
        <v>84</v>
      </c>
      <c r="P20" s="49">
        <v>1391</v>
      </c>
      <c r="Q20" s="46"/>
    </row>
    <row r="21" spans="1:17" s="12" customFormat="1" ht="33.75" customHeight="1">
      <c r="A21" s="40">
        <v>2250</v>
      </c>
      <c r="B21" s="41" t="s">
        <v>17</v>
      </c>
      <c r="C21" s="9">
        <f>'[1]1070 '!C21+'[1]1120'!C21+'[1]1141_ЦентрМТІ'!C21+'[1]1142_ЦентрМТІ (ЗАХОДИ)'!C21+'[1]5031'!C21</f>
        <v>454.5</v>
      </c>
      <c r="D21" s="9">
        <f>'[1]1070 '!F21+'[1]1120'!F21+'[1]1141_ЦентрМТІ'!F21+'[1]1142_ЦентрМТІ (ЗАХОДИ)'!D21+'[1]5031'!F21</f>
        <v>397.70096</v>
      </c>
      <c r="E21" s="9">
        <f>'[1]1070 '!G21+'[1]1120'!G21+'[1]1141_ЦентрМТІ'!G21+'[1]1142_ЦентрМТІ (ЗАХОДИ)'!E21+'[1]5031'!G21</f>
        <v>0</v>
      </c>
      <c r="F21" s="9">
        <f>'[1]1070 '!H21+'[1]1120'!H21+'[1]1141_ЦентрМТІ'!H21+'[1]1142_ЦентрМТІ (ЗАХОДИ)'!F21+'[1]5031'!H21</f>
        <v>425.20864</v>
      </c>
      <c r="G21" s="9">
        <v>503.9</v>
      </c>
      <c r="H21" s="9">
        <f t="shared" si="0"/>
        <v>106.19903999999997</v>
      </c>
      <c r="I21" s="10">
        <f t="shared" si="1"/>
        <v>26.703239539577666</v>
      </c>
      <c r="J21" s="15"/>
      <c r="K21" s="52">
        <f t="shared" si="2"/>
        <v>503.9</v>
      </c>
      <c r="L21" s="48">
        <f>141.5-0.1</f>
        <v>141.4</v>
      </c>
      <c r="M21" s="48">
        <v>119.9</v>
      </c>
      <c r="N21" s="48">
        <v>43.5</v>
      </c>
      <c r="O21" s="48">
        <v>0</v>
      </c>
      <c r="P21" s="48">
        <v>199.1</v>
      </c>
      <c r="Q21" s="47"/>
    </row>
    <row r="22" spans="1:17" s="12" customFormat="1" ht="32.25" customHeight="1">
      <c r="A22" s="40">
        <v>2270</v>
      </c>
      <c r="B22" s="41" t="s">
        <v>18</v>
      </c>
      <c r="C22" s="9">
        <f>'[1]1070 '!C22+'[1]1120'!C22+'[1]1141_ЦентрМТІ'!C22+'[1]1142_ЦентрМТІ (ЗАХОДИ)'!C22+'[1]5031'!C22</f>
        <v>6636.9400000000005</v>
      </c>
      <c r="D22" s="9">
        <f>'[1]1070 '!F22+'[1]1120'!F22+'[1]1141_ЦентрМТІ'!F22+'[1]1142_ЦентрМТІ (ЗАХОДИ)'!D22+'[1]5031'!F22</f>
        <v>8067.68866</v>
      </c>
      <c r="E22" s="9">
        <f>'[1]1070 '!G22+'[1]1120'!G22+'[1]1141_ЦентрМТІ'!G22+'[1]1142_ЦентрМТІ (ЗАХОДИ)'!E22+'[1]5031'!G22</f>
        <v>0</v>
      </c>
      <c r="F22" s="9">
        <f>'[1]1070 '!H22+'[1]1120'!H22+'[1]1141_ЦентрМТІ'!H22+'[1]1142_ЦентрМТІ (ЗАХОДИ)'!F22+'[1]5031'!H22</f>
        <v>10989.101999999999</v>
      </c>
      <c r="G22" s="9">
        <f>G23+G24+G25+G26+G27</f>
        <v>13472.1</v>
      </c>
      <c r="H22" s="9">
        <f t="shared" si="0"/>
        <v>5404.411340000001</v>
      </c>
      <c r="I22" s="10">
        <f t="shared" si="1"/>
        <v>66.98834781261874</v>
      </c>
      <c r="J22" s="15"/>
      <c r="K22" s="52">
        <f>L22+M22+N22+O22+P22</f>
        <v>13472.1</v>
      </c>
      <c r="L22" s="48">
        <f>L23+L24+L25+L26+L27</f>
        <v>6029.900000000001</v>
      </c>
      <c r="M22" s="48">
        <f>M23+M24+M25+M26+M27</f>
        <v>3576.4</v>
      </c>
      <c r="N22" s="48">
        <f>N23+N24+N25+N26+N27</f>
        <v>724.5</v>
      </c>
      <c r="O22" s="48">
        <f>O23+O24+O25+O26+O27</f>
        <v>0</v>
      </c>
      <c r="P22" s="48">
        <f>P23+P24+P25+P26+P27</f>
        <v>3141.2999999999997</v>
      </c>
      <c r="Q22" s="48">
        <f>P22+N22+M22+L22</f>
        <v>13472.1</v>
      </c>
    </row>
    <row r="23" spans="1:17" ht="27" customHeight="1">
      <c r="A23" s="42">
        <v>2271</v>
      </c>
      <c r="B23" s="43" t="s">
        <v>19</v>
      </c>
      <c r="C23" s="9">
        <f>'[1]1070 '!C23+'[1]1120'!C23+'[1]1141_ЦентрМТІ'!C23+'[1]1142_ЦентрМТІ (ЗАХОДИ)'!C23+'[1]5031'!C23</f>
        <v>3843.1</v>
      </c>
      <c r="D23" s="9">
        <f>'[1]1070 '!F23+'[1]1120'!F23+'[1]1141_ЦентрМТІ'!F23+'[1]1142_ЦентрМТІ (ЗАХОДИ)'!D23+'[1]5031'!F23</f>
        <v>5450.960789999999</v>
      </c>
      <c r="E23" s="9">
        <f>'[1]1070 '!G23+'[1]1120'!G23+'[1]1141_ЦентрМТІ'!G23+'[1]1142_ЦентрМТІ (ЗАХОДИ)'!E23+'[1]5031'!G23</f>
        <v>0</v>
      </c>
      <c r="F23" s="9">
        <f>'[1]1070 '!H23+'[1]1120'!H23+'[1]1141_ЦентрМТІ'!H23+'[1]1142_ЦентрМТІ (ЗАХОДИ)'!F23+'[1]5031'!H23</f>
        <v>7249.493</v>
      </c>
      <c r="G23" s="9">
        <v>9722.4</v>
      </c>
      <c r="H23" s="9">
        <f t="shared" si="0"/>
        <v>4271.4392100000005</v>
      </c>
      <c r="I23" s="10">
        <f t="shared" si="1"/>
        <v>78.3612169406194</v>
      </c>
      <c r="J23" s="15"/>
      <c r="K23" s="52">
        <f t="shared" si="2"/>
        <v>9722.400000000001</v>
      </c>
      <c r="L23" s="49">
        <v>4687.6</v>
      </c>
      <c r="M23" s="49">
        <v>2307.8</v>
      </c>
      <c r="N23" s="49">
        <v>491.8</v>
      </c>
      <c r="O23" s="49">
        <v>0</v>
      </c>
      <c r="P23" s="49">
        <v>2235.2</v>
      </c>
      <c r="Q23" s="46"/>
    </row>
    <row r="24" spans="1:17" ht="36" customHeight="1">
      <c r="A24" s="42">
        <v>2272</v>
      </c>
      <c r="B24" s="43" t="s">
        <v>20</v>
      </c>
      <c r="C24" s="9">
        <f>'[1]1070 '!C24+'[1]1120'!C24+'[1]1141_ЦентрМТІ'!C24+'[1]1142_ЦентрМТІ (ЗАХОДИ)'!C24+'[1]5031'!C24</f>
        <v>200.8</v>
      </c>
      <c r="D24" s="9">
        <f>'[1]1070 '!F24+'[1]1120'!F24+'[1]1141_ЦентрМТІ'!F24+'[1]1142_ЦентрМТІ (ЗАХОДИ)'!D24+'[1]5031'!F24</f>
        <v>195.58724</v>
      </c>
      <c r="E24" s="9">
        <f>'[1]1070 '!G24+'[1]1120'!G24+'[1]1141_ЦентрМТІ'!G24+'[1]1142_ЦентрМТІ (ЗАХОДИ)'!E24+'[1]5031'!G24</f>
        <v>0</v>
      </c>
      <c r="F24" s="9">
        <f>'[1]1070 '!H24+'[1]1120'!H24+'[1]1141_ЦентрМТІ'!H24+'[1]1142_ЦентрМТІ (ЗАХОДИ)'!F24+'[1]5031'!H24</f>
        <v>208.75</v>
      </c>
      <c r="G24" s="9">
        <v>264.6</v>
      </c>
      <c r="H24" s="9">
        <f t="shared" si="0"/>
        <v>69.01276000000001</v>
      </c>
      <c r="I24" s="10">
        <f t="shared" si="1"/>
        <v>35.28489895353092</v>
      </c>
      <c r="J24" s="15"/>
      <c r="K24" s="52">
        <f t="shared" si="2"/>
        <v>264.6</v>
      </c>
      <c r="L24" s="49">
        <v>104.3</v>
      </c>
      <c r="M24" s="49">
        <v>75.3</v>
      </c>
      <c r="N24" s="49">
        <v>14.8</v>
      </c>
      <c r="O24" s="49">
        <v>0</v>
      </c>
      <c r="P24" s="49">
        <v>70.2</v>
      </c>
      <c r="Q24" s="46"/>
    </row>
    <row r="25" spans="1:17" ht="32.25" customHeight="1">
      <c r="A25" s="42">
        <v>2273</v>
      </c>
      <c r="B25" s="43" t="s">
        <v>21</v>
      </c>
      <c r="C25" s="9">
        <f>'[1]1070 '!C25+'[1]1120'!C25+'[1]1141_ЦентрМТІ'!C25+'[1]1142_ЦентрМТІ (ЗАХОДИ)'!C25+'[1]5031'!C25</f>
        <v>1454.8000000000002</v>
      </c>
      <c r="D25" s="9">
        <f>'[1]1070 '!F25+'[1]1120'!F25+'[1]1141_ЦентрМТІ'!F25+'[1]1142_ЦентрМТІ (ЗАХОДИ)'!D25+'[1]5031'!F25</f>
        <v>1385.56714</v>
      </c>
      <c r="E25" s="9">
        <f>'[1]1070 '!G25+'[1]1120'!G25+'[1]1141_ЦентрМТІ'!G25+'[1]1142_ЦентрМТІ (ЗАХОДИ)'!E25+'[1]5031'!G25</f>
        <v>0</v>
      </c>
      <c r="F25" s="9">
        <f>'[1]1070 '!H25+'[1]1120'!H25+'[1]1141_ЦентрМТІ'!H25+'[1]1142_ЦентрМТІ (ЗАХОДИ)'!F25+'[1]5031'!H25</f>
        <v>2269.178</v>
      </c>
      <c r="G25" s="9">
        <v>2317.5</v>
      </c>
      <c r="H25" s="9">
        <f t="shared" si="0"/>
        <v>931.9328599999999</v>
      </c>
      <c r="I25" s="10">
        <f t="shared" si="1"/>
        <v>67.2600289871193</v>
      </c>
      <c r="J25" s="15"/>
      <c r="K25" s="52">
        <f t="shared" si="2"/>
        <v>2317.5</v>
      </c>
      <c r="L25" s="49">
        <v>787.3</v>
      </c>
      <c r="M25" s="49">
        <v>514</v>
      </c>
      <c r="N25" s="49">
        <v>196.2</v>
      </c>
      <c r="O25" s="49">
        <v>0</v>
      </c>
      <c r="P25" s="49">
        <v>820</v>
      </c>
      <c r="Q25" s="46"/>
    </row>
    <row r="26" spans="1:17" ht="23.25" customHeight="1">
      <c r="A26" s="42">
        <v>2274</v>
      </c>
      <c r="B26" s="43" t="s">
        <v>22</v>
      </c>
      <c r="C26" s="9">
        <f>'[1]1070 '!C26+'[1]1120'!C26+'[1]1141_ЦентрМТІ'!C26+'[1]1142_ЦентрМТІ (ЗАХОДИ)'!C26+'[1]5031'!C26</f>
        <v>1057.1</v>
      </c>
      <c r="D26" s="9">
        <f>'[1]1070 '!F26+'[1]1120'!F26+'[1]1141_ЦентрМТІ'!F26+'[1]1142_ЦентрМТІ (ЗАХОДИ)'!D26+'[1]5031'!F26</f>
        <v>954.57349</v>
      </c>
      <c r="E26" s="9">
        <f>'[1]1070 '!G26+'[1]1120'!G26+'[1]1141_ЦентрМТІ'!G26+'[1]1142_ЦентрМТІ (ЗАХОДИ)'!E26+'[1]5031'!G26</f>
        <v>0</v>
      </c>
      <c r="F26" s="9">
        <f>'[1]1070 '!H26+'[1]1120'!H26+'[1]1141_ЦентрМТІ'!H26+'[1]1142_ЦентрМТІ (ЗАХОДИ)'!F26+'[1]5031'!H26</f>
        <v>1155.475</v>
      </c>
      <c r="G26" s="9">
        <v>1077.4</v>
      </c>
      <c r="H26" s="9">
        <f t="shared" si="0"/>
        <v>122.8265100000001</v>
      </c>
      <c r="I26" s="10">
        <f t="shared" si="1"/>
        <v>12.86716122820466</v>
      </c>
      <c r="J26" s="13"/>
      <c r="K26" s="52">
        <f t="shared" si="2"/>
        <v>1077.4</v>
      </c>
      <c r="L26" s="49">
        <v>418.3</v>
      </c>
      <c r="M26" s="49">
        <v>659.1</v>
      </c>
      <c r="N26" s="49">
        <v>0</v>
      </c>
      <c r="O26" s="49">
        <v>0</v>
      </c>
      <c r="P26" s="49">
        <v>0</v>
      </c>
      <c r="Q26" s="46"/>
    </row>
    <row r="27" spans="1:17" ht="26.25" customHeight="1">
      <c r="A27" s="42">
        <v>2275</v>
      </c>
      <c r="B27" s="43" t="s">
        <v>23</v>
      </c>
      <c r="C27" s="9">
        <f>'[1]1070 '!C27+'[1]1120'!C27+'[1]1141_ЦентрМТІ'!C27+'[1]1142_ЦентрМТІ (ЗАХОДИ)'!C27+'[1]5031'!C27</f>
        <v>81.14</v>
      </c>
      <c r="D27" s="9">
        <f>'[1]1070 '!F27+'[1]1120'!F27+'[1]1141_ЦентрМТІ'!F27+'[1]1142_ЦентрМТІ (ЗАХОДИ)'!D27+'[1]5031'!F27</f>
        <v>81</v>
      </c>
      <c r="E27" s="9">
        <f>'[1]1070 '!G27+'[1]1120'!G27+'[1]1141_ЦентрМТІ'!G27+'[1]1142_ЦентрМТІ (ЗАХОДИ)'!E27+'[1]5031'!G27</f>
        <v>0</v>
      </c>
      <c r="F27" s="9">
        <f>'[1]1070 '!H27+'[1]1120'!H27+'[1]1141_ЦентрМТІ'!H27+'[1]1142_ЦентрМТІ (ЗАХОДИ)'!F27+'[1]5031'!H27</f>
        <v>106.20599999999999</v>
      </c>
      <c r="G27" s="9">
        <v>90.2</v>
      </c>
      <c r="H27" s="9">
        <f t="shared" si="0"/>
        <v>9.200000000000003</v>
      </c>
      <c r="I27" s="10">
        <f t="shared" si="1"/>
        <v>11.358024691358027</v>
      </c>
      <c r="J27" s="13"/>
      <c r="K27" s="52">
        <f t="shared" si="2"/>
        <v>90.2</v>
      </c>
      <c r="L27" s="49">
        <v>32.4</v>
      </c>
      <c r="M27" s="49">
        <v>20.2</v>
      </c>
      <c r="N27" s="49">
        <v>21.7</v>
      </c>
      <c r="O27" s="49">
        <v>0</v>
      </c>
      <c r="P27" s="49">
        <v>15.9</v>
      </c>
      <c r="Q27" s="46"/>
    </row>
    <row r="28" spans="1:17" s="12" customFormat="1" ht="47.25">
      <c r="A28" s="40">
        <v>2282</v>
      </c>
      <c r="B28" s="41" t="s">
        <v>24</v>
      </c>
      <c r="C28" s="9">
        <f>'[1]1070 '!C28+'[1]1120'!C28+'[1]1141_ЦентрМТІ'!C28+'[1]1142_ЦентрМТІ (ЗАХОДИ)'!C28+'[1]5031'!C28</f>
        <v>31.9</v>
      </c>
      <c r="D28" s="9">
        <f>'[1]1070 '!F28+'[1]1120'!F28+'[1]1141_ЦентрМТІ'!F28+'[1]1142_ЦентрМТІ (ЗАХОДИ)'!D28+'[1]5031'!F28</f>
        <v>30.04</v>
      </c>
      <c r="E28" s="9">
        <f>'[1]1070 '!G28+'[1]1120'!G28+'[1]1141_ЦентрМТІ'!G28+'[1]1142_ЦентрМТІ (ЗАХОДИ)'!E28+'[1]5031'!G28</f>
        <v>0</v>
      </c>
      <c r="F28" s="9">
        <f>'[1]1070 '!H28+'[1]1120'!H28+'[1]1141_ЦентрМТІ'!H28+'[1]1142_ЦентрМТІ (ЗАХОДИ)'!F28+'[1]5031'!H28</f>
        <v>54.62</v>
      </c>
      <c r="G28" s="9">
        <v>46.8</v>
      </c>
      <c r="H28" s="9">
        <f t="shared" si="0"/>
        <v>16.759999999999998</v>
      </c>
      <c r="I28" s="10">
        <f t="shared" si="1"/>
        <v>55.79227696404793</v>
      </c>
      <c r="J28" s="11"/>
      <c r="K28" s="52">
        <f t="shared" si="2"/>
        <v>46.8</v>
      </c>
      <c r="L28" s="48">
        <v>24.9</v>
      </c>
      <c r="M28" s="48">
        <v>2.7</v>
      </c>
      <c r="N28" s="48">
        <v>15</v>
      </c>
      <c r="O28" s="48">
        <v>0</v>
      </c>
      <c r="P28" s="48">
        <v>4.2</v>
      </c>
      <c r="Q28" s="47"/>
    </row>
    <row r="29" spans="1:17" s="12" customFormat="1" ht="39.75" customHeight="1">
      <c r="A29" s="40">
        <v>2610</v>
      </c>
      <c r="B29" s="41" t="s">
        <v>25</v>
      </c>
      <c r="C29" s="9">
        <f>'[1]1070 '!C29+'[1]1120'!C29+'[1]1141_ЦентрМТІ'!C29+'[1]1142_ЦентрМТІ (ЗАХОДИ)'!C29+'[1]5031'!C29</f>
        <v>0</v>
      </c>
      <c r="D29" s="9">
        <f>'[1]1070 '!F29+'[1]1120'!F29+'[1]1141_ЦентрМТІ'!F29+'[1]1142_ЦентрМТІ (ЗАХОДИ)'!D29+'[1]5031'!F29</f>
        <v>0</v>
      </c>
      <c r="E29" s="9">
        <f>'[1]1070 '!G29+'[1]1120'!G29+'[1]1141_ЦентрМТІ'!G29+'[1]1142_ЦентрМТІ (ЗАХОДИ)'!E29+'[1]5031'!G29</f>
        <v>0</v>
      </c>
      <c r="F29" s="9">
        <f>'[1]1070 '!H29+'[1]1120'!H29+'[1]1141_ЦентрМТІ'!H29+'[1]1142_ЦентрМТІ (ЗАХОДИ)'!F29+'[1]5031'!H29</f>
        <v>0</v>
      </c>
      <c r="G29" s="9">
        <v>0</v>
      </c>
      <c r="H29" s="9">
        <f t="shared" si="0"/>
        <v>0</v>
      </c>
      <c r="I29" s="10" t="e">
        <f t="shared" si="1"/>
        <v>#DIV/0!</v>
      </c>
      <c r="J29" s="11"/>
      <c r="K29" s="52">
        <f t="shared" si="2"/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7"/>
    </row>
    <row r="30" spans="1:17" s="12" customFormat="1" ht="33" customHeight="1">
      <c r="A30" s="40">
        <v>2700</v>
      </c>
      <c r="B30" s="41" t="s">
        <v>26</v>
      </c>
      <c r="C30" s="9">
        <f>'[1]1070 '!C30+'[1]1120'!C30+'[1]1141_ЦентрМТІ'!C30+'[1]1142_ЦентрМТІ (ЗАХОДИ)'!C30+'[1]5031'!C30</f>
        <v>333.57</v>
      </c>
      <c r="D30" s="9">
        <f>'[1]1070 '!F30+'[1]1120'!F30+'[1]1141_ЦентрМТІ'!F30+'[1]1142_ЦентрМТІ (ЗАХОДИ)'!D30+'[1]5031'!F30</f>
        <v>333.62</v>
      </c>
      <c r="E30" s="9">
        <f>'[1]1070 '!G30+'[1]1120'!G30+'[1]1141_ЦентрМТІ'!G30+'[1]1142_ЦентрМТІ (ЗАХОДИ)'!E30+'[1]5031'!G30</f>
        <v>0</v>
      </c>
      <c r="F30" s="9">
        <f>'[1]1070 '!H30+'[1]1120'!H30+'[1]1141_ЦентрМТІ'!H30+'[1]1142_ЦентрМТІ (ЗАХОДИ)'!F30+'[1]5031'!H30</f>
        <v>445.745</v>
      </c>
      <c r="G30" s="9">
        <f>G32+G33</f>
        <v>509.72</v>
      </c>
      <c r="H30" s="9">
        <f t="shared" si="0"/>
        <v>176.10000000000002</v>
      </c>
      <c r="I30" s="10">
        <f t="shared" si="1"/>
        <v>52.78460523949404</v>
      </c>
      <c r="J30" s="13"/>
      <c r="K30" s="52">
        <f t="shared" si="2"/>
        <v>509.72</v>
      </c>
      <c r="L30" s="48">
        <f>L33+L32</f>
        <v>2</v>
      </c>
      <c r="M30" s="48">
        <f>M33+M32</f>
        <v>129.22</v>
      </c>
      <c r="N30" s="48">
        <f>N33+N32</f>
        <v>0</v>
      </c>
      <c r="O30" s="48">
        <f>O33+O32</f>
        <v>378.5</v>
      </c>
      <c r="P30" s="48">
        <f>P33+P32</f>
        <v>0</v>
      </c>
      <c r="Q30" s="47"/>
    </row>
    <row r="31" spans="1:17" s="12" customFormat="1" ht="19.5">
      <c r="A31" s="42">
        <v>2710</v>
      </c>
      <c r="B31" s="43" t="s">
        <v>27</v>
      </c>
      <c r="C31" s="9">
        <f>'[1]1070 '!C31+'[1]1120'!C31+'[1]1141_ЦентрМТІ'!C31+'[1]1142_ЦентрМТІ (ЗАХОДИ)'!C31+'[1]5031'!C31</f>
        <v>0</v>
      </c>
      <c r="D31" s="9">
        <f>'[1]1070 '!F31+'[1]1120'!F31+'[1]1141_ЦентрМТІ'!F31+'[1]1142_ЦентрМТІ (ЗАХОДИ)'!D31+'[1]5031'!F31</f>
        <v>0</v>
      </c>
      <c r="E31" s="9">
        <f>'[1]1070 '!G31+'[1]1120'!G31+'[1]1141_ЦентрМТІ'!G31+'[1]1142_ЦентрМТІ (ЗАХОДИ)'!E31+'[1]5031'!G31</f>
        <v>0</v>
      </c>
      <c r="F31" s="9">
        <f>'[1]1070 '!H31+'[1]1120'!H31+'[1]1141_ЦентрМТІ'!H31+'[1]1142_ЦентрМТІ (ЗАХОДИ)'!F31+'[1]5031'!H31</f>
        <v>0</v>
      </c>
      <c r="G31" s="9">
        <v>0</v>
      </c>
      <c r="H31" s="9">
        <f t="shared" si="0"/>
        <v>0</v>
      </c>
      <c r="I31" s="10" t="e">
        <f t="shared" si="1"/>
        <v>#DIV/0!</v>
      </c>
      <c r="J31" s="11"/>
      <c r="K31" s="52">
        <f t="shared" si="2"/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7"/>
    </row>
    <row r="32" spans="1:17" s="16" customFormat="1" ht="16.5" customHeight="1">
      <c r="A32" s="42">
        <v>2720</v>
      </c>
      <c r="B32" s="43" t="s">
        <v>28</v>
      </c>
      <c r="C32" s="9">
        <f>'[1]1070 '!C32+'[1]1120'!C32+'[1]1141_ЦентрМТІ'!C32+'[1]1142_ЦентрМТІ (ЗАХОДИ)'!C32+'[1]5031'!C32</f>
        <v>0</v>
      </c>
      <c r="D32" s="9">
        <f>'[1]1070 '!F32+'[1]1120'!F32+'[1]1141_ЦентрМТІ'!F32+'[1]1142_ЦентрМТІ (ЗАХОДИ)'!D32+'[1]5031'!F32</f>
        <v>0</v>
      </c>
      <c r="E32" s="9">
        <f>'[1]1070 '!G32+'[1]1120'!G32+'[1]1141_ЦентрМТІ'!G32+'[1]1142_ЦентрМТІ (ЗАХОДИ)'!E32+'[1]5031'!G32</f>
        <v>0</v>
      </c>
      <c r="F32" s="9">
        <f>'[1]1070 '!H32+'[1]1120'!H32+'[1]1141_ЦентрМТІ'!H32+'[1]1142_ЦентрМТІ (ЗАХОДИ)'!F32+'[1]5031'!H32</f>
        <v>0</v>
      </c>
      <c r="G32" s="9">
        <v>0</v>
      </c>
      <c r="H32" s="9">
        <f t="shared" si="0"/>
        <v>0</v>
      </c>
      <c r="I32" s="10" t="e">
        <f t="shared" si="1"/>
        <v>#DIV/0!</v>
      </c>
      <c r="J32" s="13"/>
      <c r="K32" s="52">
        <f t="shared" si="2"/>
        <v>0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46"/>
    </row>
    <row r="33" spans="1:17" s="16" customFormat="1" ht="36" customHeight="1">
      <c r="A33" s="42">
        <v>2730</v>
      </c>
      <c r="B33" s="43" t="s">
        <v>29</v>
      </c>
      <c r="C33" s="9">
        <f>'[1]1070 '!C33+'[1]1120'!C33+'[1]1141_ЦентрМТІ'!C33+'[1]1142_ЦентрМТІ (ЗАХОДИ)'!C33+'[1]5031'!C33</f>
        <v>333.57</v>
      </c>
      <c r="D33" s="9">
        <f>'[1]1070 '!F33+'[1]1120'!F33+'[1]1141_ЦентрМТІ'!F33+'[1]1142_ЦентрМТІ (ЗАХОДИ)'!D33+'[1]5031'!F33</f>
        <v>333.62</v>
      </c>
      <c r="E33" s="9">
        <f>'[1]1070 '!G33+'[1]1120'!G33+'[1]1141_ЦентрМТІ'!G33+'[1]1142_ЦентрМТІ (ЗАХОДИ)'!E33+'[1]5031'!G33</f>
        <v>0</v>
      </c>
      <c r="F33" s="9">
        <f>'[1]1070 '!H33+'[1]1120'!H33+'[1]1141_ЦентрМТІ'!H33+'[1]1142_ЦентрМТІ (ЗАХОДИ)'!F33+'[1]5031'!H33</f>
        <v>445.745</v>
      </c>
      <c r="G33" s="9">
        <v>509.72</v>
      </c>
      <c r="H33" s="9">
        <f t="shared" si="0"/>
        <v>176.10000000000002</v>
      </c>
      <c r="I33" s="10">
        <f t="shared" si="1"/>
        <v>52.78460523949404</v>
      </c>
      <c r="J33" s="17"/>
      <c r="K33" s="52">
        <f t="shared" si="2"/>
        <v>509.72</v>
      </c>
      <c r="L33" s="49">
        <v>2</v>
      </c>
      <c r="M33" s="49">
        <v>129.22</v>
      </c>
      <c r="N33" s="49">
        <v>0</v>
      </c>
      <c r="O33" s="49">
        <v>378.5</v>
      </c>
      <c r="P33" s="49">
        <v>0</v>
      </c>
      <c r="Q33" s="46"/>
    </row>
    <row r="34" spans="1:17" s="12" customFormat="1" ht="19.5" customHeight="1">
      <c r="A34" s="40">
        <v>2800</v>
      </c>
      <c r="B34" s="41" t="s">
        <v>30</v>
      </c>
      <c r="C34" s="9">
        <f>'[1]1070 '!C34+'[1]1120'!C34+'[1]1141_ЦентрМТІ'!C34+'[1]1142_ЦентрМТІ (ЗАХОДИ)'!C34+'[1]5031'!C34</f>
        <v>43.8</v>
      </c>
      <c r="D34" s="9">
        <f>'[1]1070 '!F34+'[1]1120'!F34+'[1]1141_ЦентрМТІ'!F34+'[1]1142_ЦентрМТІ (ЗАХОДИ)'!D34+'[1]5031'!F34</f>
        <v>43.795</v>
      </c>
      <c r="E34" s="9">
        <f>'[1]1070 '!G34+'[1]1120'!G34+'[1]1141_ЦентрМТІ'!G34+'[1]1142_ЦентрМТІ (ЗАХОДИ)'!E34+'[1]5031'!G34</f>
        <v>0</v>
      </c>
      <c r="F34" s="9">
        <f>'[1]1070 '!H34+'[1]1120'!H34+'[1]1141_ЦентрМТІ'!H34+'[1]1142_ЦентрМТІ (ЗАХОДИ)'!F34+'[1]5031'!H34</f>
        <v>86.11929</v>
      </c>
      <c r="G34" s="9">
        <v>101.48</v>
      </c>
      <c r="H34" s="9">
        <f t="shared" si="0"/>
        <v>57.685</v>
      </c>
      <c r="I34" s="10">
        <f t="shared" si="1"/>
        <v>131.71594930928188</v>
      </c>
      <c r="J34" s="11"/>
      <c r="K34" s="52">
        <f t="shared" si="2"/>
        <v>101.47999999999999</v>
      </c>
      <c r="L34" s="48">
        <v>72.1</v>
      </c>
      <c r="M34" s="48">
        <v>0.28</v>
      </c>
      <c r="N34" s="48">
        <v>1.1</v>
      </c>
      <c r="O34" s="48">
        <v>0</v>
      </c>
      <c r="P34" s="48">
        <v>28</v>
      </c>
      <c r="Q34" s="47"/>
    </row>
    <row r="35" spans="1:17" s="16" customFormat="1" ht="51.75" customHeight="1">
      <c r="A35" s="44" t="s">
        <v>31</v>
      </c>
      <c r="B35" s="18" t="s">
        <v>32</v>
      </c>
      <c r="C35" s="9">
        <f>'[1]1070 '!C35+'[1]1120'!C35+'[1]1141_ЦентрМТІ'!C35+'[1]1142_ЦентрМТІ (ЗАХОДИ)'!C35+'[1]5031'!C35</f>
        <v>108809.1</v>
      </c>
      <c r="D35" s="9">
        <f>'[1]1070 '!F35+'[1]1120'!F35+'[1]1141_ЦентрМТІ'!F35+'[1]1142_ЦентрМТІ (ЗАХОДИ)'!D35+'[1]5031'!F35</f>
        <v>109547.41676000001</v>
      </c>
      <c r="E35" s="9">
        <f>'[1]1070 '!G35+'[1]1120'!G35+'[1]1141_ЦентрМТІ'!G35+'[1]1142_ЦентрМТІ (ЗАХОДИ)'!E35+'[1]5031'!G35</f>
        <v>0</v>
      </c>
      <c r="F35" s="9">
        <f>'[1]1070 '!H35+'[1]1120'!H35+'[1]1141_ЦентрМТІ'!H35+'[1]1142_ЦентрМТІ (ЗАХОДИ)'!F35+'[1]5031'!H35</f>
        <v>127206.25892999998</v>
      </c>
      <c r="G35" s="51">
        <f>G10+G13+G16+G30+G34</f>
        <v>109629.8</v>
      </c>
      <c r="H35" s="19">
        <f t="shared" si="0"/>
        <v>82.38323999999557</v>
      </c>
      <c r="I35" s="20">
        <f t="shared" si="1"/>
        <v>0.0752032703614394</v>
      </c>
      <c r="J35" s="21"/>
      <c r="K35" s="52">
        <f>L35+M35+N35+O35+P35</f>
        <v>109629.8</v>
      </c>
      <c r="L35" s="50">
        <f>L10+L13+L16+L30+L34</f>
        <v>39992.299999999996</v>
      </c>
      <c r="M35" s="50">
        <f>M10+M13+M16+M30+M34</f>
        <v>33849.6</v>
      </c>
      <c r="N35" s="50">
        <f>N10+N13+N16+N30+N34</f>
        <v>16493.8</v>
      </c>
      <c r="O35" s="50">
        <f>O10+O13+O16+O30+O34</f>
        <v>756.1</v>
      </c>
      <c r="P35" s="50">
        <f>P10+P13+P16+P30+P34</f>
        <v>18538</v>
      </c>
      <c r="Q35" s="46"/>
    </row>
    <row r="36" spans="1:10" s="12" customFormat="1" ht="47.25">
      <c r="A36" s="40">
        <v>3000</v>
      </c>
      <c r="B36" s="41" t="s">
        <v>33</v>
      </c>
      <c r="C36" s="9">
        <f>'[1]1070 '!C36+'[1]1120'!C36+'[1]1141_ЦентрМТІ'!C36+'[1]1142_ЦентрМТІ (ЗАХОДИ)'!C36+'[1]5031'!C36</f>
        <v>0</v>
      </c>
      <c r="D36" s="9">
        <f>'[1]1070 '!F36+'[1]1120'!F36+'[1]1141_ЦентрМТІ'!F36+'[1]1142_ЦентрМТІ (ЗАХОДИ)'!D36+'[1]5031'!F36</f>
        <v>0</v>
      </c>
      <c r="E36" s="9">
        <f>'[1]1070 '!G36+'[1]1120'!G36+'[1]1141_ЦентрМТІ'!G36+'[1]1142_ЦентрМТІ (ЗАХОДИ)'!E36+'[1]5031'!G36</f>
        <v>0</v>
      </c>
      <c r="F36" s="9">
        <f>'[1]1070 '!H36+'[1]1120'!H36+'[1]1141_ЦентрМТІ'!H36+'[1]1142_ЦентрМТІ (ЗАХОДИ)'!F36+'[1]5031'!H36</f>
        <v>0</v>
      </c>
      <c r="G36" s="9">
        <v>0</v>
      </c>
      <c r="H36" s="9">
        <f t="shared" si="0"/>
        <v>0</v>
      </c>
      <c r="I36" s="10" t="e">
        <f t="shared" si="1"/>
        <v>#DIV/0!</v>
      </c>
      <c r="J36" s="11"/>
    </row>
    <row r="37" spans="1:10" ht="31.5" hidden="1">
      <c r="A37" s="42">
        <v>3110</v>
      </c>
      <c r="B37" s="43" t="s">
        <v>34</v>
      </c>
      <c r="C37" s="9">
        <f>'[1]1070 '!C37+'[1]1120'!C37+'[1]1141_ЦентрМТІ'!C37+'[1]1142_ЦентрМТІ (ЗАХОДИ)'!C37+'[1]5031'!C37</f>
        <v>0</v>
      </c>
      <c r="D37" s="9">
        <f>'[1]1070 '!F37+'[1]1120'!F37+'[1]1141_ЦентрМТІ'!F37+'[1]1142_ЦентрМТІ (ЗАХОДИ)'!D37+'[1]5031'!F37</f>
        <v>0</v>
      </c>
      <c r="E37" s="9">
        <f>'[1]1070 '!G37+'[1]1120'!G37+'[1]1141_ЦентрМТІ'!G37+'[1]1142_ЦентрМТІ (ЗАХОДИ)'!E37+'[1]5031'!G37</f>
        <v>0</v>
      </c>
      <c r="F37" s="9">
        <f>'[1]1070 '!H37+'[1]1120'!H37+'[1]1141_ЦентрМТІ'!H37+'[1]1142_ЦентрМТІ (ЗАХОДИ)'!F37+'[1]5031'!H37</f>
        <v>0</v>
      </c>
      <c r="G37" s="9">
        <v>0</v>
      </c>
      <c r="H37" s="9">
        <f t="shared" si="0"/>
        <v>0</v>
      </c>
      <c r="I37" s="10" t="e">
        <f t="shared" si="1"/>
        <v>#DIV/0!</v>
      </c>
      <c r="J37" s="13"/>
    </row>
    <row r="38" spans="1:10" ht="17.25" customHeight="1" hidden="1">
      <c r="A38" s="42">
        <v>3130</v>
      </c>
      <c r="B38" s="43" t="s">
        <v>35</v>
      </c>
      <c r="C38" s="9">
        <f>'[1]1070 '!C38+'[1]1120'!C38+'[1]1141_ЦентрМТІ'!C38+'[1]1142_ЦентрМТІ (ЗАХОДИ)'!C38+'[1]5031'!C38</f>
        <v>0</v>
      </c>
      <c r="D38" s="9">
        <f>'[1]1070 '!F38+'[1]1120'!F38+'[1]1141_ЦентрМТІ'!F38+'[1]1142_ЦентрМТІ (ЗАХОДИ)'!D38+'[1]5031'!F38</f>
        <v>0</v>
      </c>
      <c r="E38" s="9">
        <f>'[1]1070 '!G38+'[1]1120'!G38+'[1]1141_ЦентрМТІ'!G38+'[1]1142_ЦентрМТІ (ЗАХОДИ)'!E38+'[1]5031'!G38</f>
        <v>0</v>
      </c>
      <c r="F38" s="9">
        <f>'[1]1070 '!H38+'[1]1120'!H38+'[1]1141_ЦентрМТІ'!H38+'[1]1142_ЦентрМТІ (ЗАХОДИ)'!F38+'[1]5031'!H38</f>
        <v>0</v>
      </c>
      <c r="G38" s="9">
        <v>0</v>
      </c>
      <c r="H38" s="9">
        <f t="shared" si="0"/>
        <v>0</v>
      </c>
      <c r="I38" s="10" t="e">
        <f t="shared" si="1"/>
        <v>#DIV/0!</v>
      </c>
      <c r="J38" s="13"/>
    </row>
    <row r="39" spans="1:10" ht="17.25" customHeight="1" hidden="1">
      <c r="A39" s="42">
        <v>3140</v>
      </c>
      <c r="B39" s="43" t="s">
        <v>36</v>
      </c>
      <c r="C39" s="9">
        <f>'[1]1070 '!C39+'[1]1120'!C39+'[1]1141_ЦентрМТІ'!C39+'[1]1142_ЦентрМТІ (ЗАХОДИ)'!C39+'[1]5031'!C39</f>
        <v>0</v>
      </c>
      <c r="D39" s="9">
        <f>'[1]1070 '!F39+'[1]1120'!F39+'[1]1141_ЦентрМТІ'!F39+'[1]1142_ЦентрМТІ (ЗАХОДИ)'!D39+'[1]5031'!F39</f>
        <v>0</v>
      </c>
      <c r="E39" s="9">
        <f>'[1]1070 '!G39+'[1]1120'!G39+'[1]1141_ЦентрМТІ'!G39+'[1]1142_ЦентрМТІ (ЗАХОДИ)'!E39+'[1]5031'!G39</f>
        <v>0</v>
      </c>
      <c r="F39" s="9">
        <f>'[1]1070 '!H39+'[1]1120'!H39+'[1]1141_ЦентрМТІ'!H39+'[1]1142_ЦентрМТІ (ЗАХОДИ)'!F39+'[1]5031'!H39</f>
        <v>0</v>
      </c>
      <c r="G39" s="9">
        <v>0</v>
      </c>
      <c r="H39" s="9">
        <f t="shared" si="0"/>
        <v>0</v>
      </c>
      <c r="I39" s="10" t="e">
        <f t="shared" si="1"/>
        <v>#DIV/0!</v>
      </c>
      <c r="J39" s="13"/>
    </row>
    <row r="40" spans="1:10" ht="30" customHeight="1" hidden="1">
      <c r="A40" s="42">
        <v>3210</v>
      </c>
      <c r="B40" s="43" t="s">
        <v>37</v>
      </c>
      <c r="C40" s="9">
        <f>'[1]1070 '!C40+'[1]1120'!C40+'[1]1141_ЦентрМТІ'!C40+'[1]1142_ЦентрМТІ (ЗАХОДИ)'!C40+'[1]5031'!C40</f>
        <v>0</v>
      </c>
      <c r="D40" s="9">
        <f>'[1]1070 '!F40+'[1]1120'!F40+'[1]1141_ЦентрМТІ'!F40+'[1]1142_ЦентрМТІ (ЗАХОДИ)'!D40+'[1]5031'!F40</f>
        <v>0</v>
      </c>
      <c r="E40" s="9">
        <f>'[1]1070 '!G40+'[1]1120'!G40+'[1]1141_ЦентрМТІ'!G40+'[1]1142_ЦентрМТІ (ЗАХОДИ)'!E40+'[1]5031'!G40</f>
        <v>0</v>
      </c>
      <c r="F40" s="9">
        <f>'[1]1070 '!H40+'[1]1120'!H40+'[1]1141_ЦентрМТІ'!H40+'[1]1142_ЦентрМТІ (ЗАХОДИ)'!F40+'[1]5031'!H40</f>
        <v>0</v>
      </c>
      <c r="G40" s="9">
        <v>0</v>
      </c>
      <c r="H40" s="9">
        <f t="shared" si="0"/>
        <v>0</v>
      </c>
      <c r="I40" s="10" t="e">
        <f t="shared" si="1"/>
        <v>#DIV/0!</v>
      </c>
      <c r="J40" s="13"/>
    </row>
    <row r="41" spans="1:10" ht="45.75" customHeight="1">
      <c r="A41" s="44" t="s">
        <v>31</v>
      </c>
      <c r="B41" s="18" t="s">
        <v>38</v>
      </c>
      <c r="C41" s="9">
        <f>'[1]1070 '!C41+'[1]1120'!C41+'[1]1141_ЦентрМТІ'!C41+'[1]1142_ЦентрМТІ (ЗАХОДИ)'!C41+'[1]5031'!C41</f>
        <v>0</v>
      </c>
      <c r="D41" s="9">
        <f>'[1]1070 '!F41+'[1]1120'!F41+'[1]1141_ЦентрМТІ'!F41+'[1]1142_ЦентрМТІ (ЗАХОДИ)'!D41+'[1]5031'!F41</f>
        <v>0</v>
      </c>
      <c r="E41" s="9">
        <f>'[1]1070 '!G41+'[1]1120'!G41+'[1]1141_ЦентрМТІ'!G41+'[1]1142_ЦентрМТІ (ЗАХОДИ)'!E41+'[1]5031'!G41</f>
        <v>0</v>
      </c>
      <c r="F41" s="9">
        <f>'[1]1070 '!H41+'[1]1120'!H41+'[1]1141_ЦентрМТІ'!H41+'[1]1142_ЦентрМТІ (ЗАХОДИ)'!F41+'[1]5031'!H41</f>
        <v>0</v>
      </c>
      <c r="G41" s="51">
        <v>0</v>
      </c>
      <c r="H41" s="19">
        <f t="shared" si="0"/>
        <v>0</v>
      </c>
      <c r="I41" s="20" t="e">
        <f t="shared" si="1"/>
        <v>#DIV/0!</v>
      </c>
      <c r="J41" s="21"/>
    </row>
    <row r="42" spans="1:10" s="23" customFormat="1" ht="35.25" customHeight="1">
      <c r="A42" s="63" t="s">
        <v>39</v>
      </c>
      <c r="B42" s="63"/>
      <c r="C42" s="9">
        <f>'[1]1070 '!C42+'[1]1120'!C42+'[1]1141_ЦентрМТІ'!C42+'[1]1142_ЦентрМТІ (ЗАХОДИ)'!C42+'[1]5031'!C42</f>
        <v>108809.1</v>
      </c>
      <c r="D42" s="9">
        <f>'[1]1070 '!F42+'[1]1120'!F42+'[1]1141_ЦентрМТІ'!F42+'[1]1142_ЦентрМТІ (ЗАХОДИ)'!D42+'[1]5031'!F42</f>
        <v>109547.41676000001</v>
      </c>
      <c r="E42" s="9">
        <f>'[1]1070 '!G42+'[1]1120'!G42+'[1]1141_ЦентрМТІ'!G42+'[1]1142_ЦентрМТІ (ЗАХОДИ)'!E42+'[1]5031'!G42</f>
        <v>0</v>
      </c>
      <c r="F42" s="9">
        <f>'[1]1070 '!H42+'[1]1120'!H42+'[1]1141_ЦентрМТІ'!H42+'[1]1142_ЦентрМТІ (ЗАХОДИ)'!F42+'[1]5031'!H42</f>
        <v>127206.25892999998</v>
      </c>
      <c r="G42" s="51">
        <f>G35</f>
        <v>109629.8</v>
      </c>
      <c r="H42" s="19">
        <f t="shared" si="0"/>
        <v>82.38323999999557</v>
      </c>
      <c r="I42" s="20">
        <f t="shared" si="1"/>
        <v>0.0752032703614394</v>
      </c>
      <c r="J42" s="22"/>
    </row>
    <row r="43" spans="1:6" ht="10.5" customHeight="1">
      <c r="A43" s="24"/>
      <c r="B43" s="24"/>
      <c r="C43" s="24"/>
      <c r="D43" s="24"/>
      <c r="E43" s="25"/>
      <c r="F43" s="25"/>
    </row>
    <row r="45" spans="2:3" ht="33.75" customHeight="1" hidden="1">
      <c r="B45" s="26" t="s">
        <v>40</v>
      </c>
      <c r="C45" s="27">
        <f>'[1]1141_ЦентрМТІ'!C45</f>
        <v>5101.582</v>
      </c>
    </row>
    <row r="46" spans="2:3" ht="27" customHeight="1" hidden="1">
      <c r="B46" s="26" t="s">
        <v>41</v>
      </c>
      <c r="C46" s="27">
        <f>'[1]1141_ЦентрМТІ'!C46</f>
        <v>23427.9</v>
      </c>
    </row>
    <row r="47" spans="2:3" ht="48.75" customHeight="1" hidden="1">
      <c r="B47" s="26" t="s">
        <v>42</v>
      </c>
      <c r="C47" s="27">
        <f>'[1]1141_ЦентрМТІ'!C47</f>
        <v>0</v>
      </c>
    </row>
    <row r="48" spans="2:10" ht="57.75" customHeight="1" hidden="1">
      <c r="B48" s="28" t="s">
        <v>43</v>
      </c>
      <c r="C48" s="27">
        <f>'[1]1142_ЦентрМТІ (ЗАХОДИ)'!C45</f>
        <v>9885.6</v>
      </c>
      <c r="D48" s="29"/>
      <c r="H48" s="30"/>
      <c r="J48" s="31"/>
    </row>
    <row r="49" spans="2:3" ht="18.75" hidden="1">
      <c r="B49" s="32" t="s">
        <v>44</v>
      </c>
      <c r="C49" s="33">
        <f>C42+C45+C46+C47+C48</f>
        <v>147224.182</v>
      </c>
    </row>
    <row r="50" spans="3:6" ht="18.75" hidden="1">
      <c r="C50" s="34"/>
      <c r="E50" s="35"/>
      <c r="F50" s="35"/>
    </row>
    <row r="51" spans="2:6" ht="31.5" hidden="1">
      <c r="B51" s="36" t="s">
        <v>45</v>
      </c>
      <c r="E51" s="35"/>
      <c r="F51" s="35"/>
    </row>
    <row r="52" ht="18.75">
      <c r="G52" s="34"/>
    </row>
    <row r="53" ht="18.75">
      <c r="G53" s="37"/>
    </row>
    <row r="54" ht="15.75">
      <c r="G54" s="45">
        <v>109629.8</v>
      </c>
    </row>
    <row r="55" ht="12.75">
      <c r="G55" s="38"/>
    </row>
    <row r="56" ht="12.75">
      <c r="G56" s="38"/>
    </row>
    <row r="57" ht="12.75">
      <c r="G57" s="35">
        <f>G54-G42</f>
        <v>0</v>
      </c>
    </row>
  </sheetData>
  <sheetProtection/>
  <mergeCells count="19">
    <mergeCell ref="G1:J1"/>
    <mergeCell ref="A42:B42"/>
    <mergeCell ref="G8:G9"/>
    <mergeCell ref="E8:E9"/>
    <mergeCell ref="A8:A9"/>
    <mergeCell ref="A15:B15"/>
    <mergeCell ref="F8:F9"/>
    <mergeCell ref="A14:B14"/>
    <mergeCell ref="A12:B12"/>
    <mergeCell ref="D8:D9"/>
    <mergeCell ref="A5:J5"/>
    <mergeCell ref="A3:J3"/>
    <mergeCell ref="A4:J4"/>
    <mergeCell ref="A2:J2"/>
    <mergeCell ref="B8:B9"/>
    <mergeCell ref="A11:B11"/>
    <mergeCell ref="H8:I8"/>
    <mergeCell ref="J8:J9"/>
    <mergeCell ref="C8:C9"/>
  </mergeCells>
  <printOptions horizontalCentered="1"/>
  <pageMargins left="0.2" right="0.03937007874015748" top="0.1968503937007874" bottom="0.1968503937007874" header="0.1968503937007874" footer="0.1968503937007874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Sizon</cp:lastModifiedBy>
  <cp:lastPrinted>2023-12-12T11:34:58Z</cp:lastPrinted>
  <dcterms:created xsi:type="dcterms:W3CDTF">2021-11-15T13:44:18Z</dcterms:created>
  <dcterms:modified xsi:type="dcterms:W3CDTF">2023-12-13T07:28:21Z</dcterms:modified>
  <cp:category/>
  <cp:version/>
  <cp:contentType/>
  <cp:contentStatus/>
</cp:coreProperties>
</file>